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755" activeTab="4"/>
  </bookViews>
  <sheets>
    <sheet name="PL" sheetId="1" r:id="rId1"/>
    <sheet name="BS" sheetId="2" r:id="rId2"/>
    <sheet name="EQUITY" sheetId="3" r:id="rId3"/>
    <sheet name="CASH" sheetId="4" r:id="rId4"/>
    <sheet name="NOTES" sheetId="5" r:id="rId5"/>
  </sheets>
  <definedNames>
    <definedName name="_xlnm.Print_Area" localSheetId="1">'BS'!$A$1:$H$61</definedName>
    <definedName name="_xlnm.Print_Area" localSheetId="3">'CASH'!$A$1:$E$72</definedName>
    <definedName name="_xlnm.Print_Area" localSheetId="4">'NOTES'!$A$1:$K$239</definedName>
    <definedName name="_xlnm.Print_Area" localSheetId="0">'PL'!$A$1:$E$56</definedName>
    <definedName name="_xlnm.Print_Titles" localSheetId="2">'EQUITY'!$1:$11</definedName>
  </definedNames>
  <calcPr fullCalcOnLoad="1"/>
</workbook>
</file>

<file path=xl/comments4.xml><?xml version="1.0" encoding="utf-8"?>
<comments xmlns="http://schemas.openxmlformats.org/spreadsheetml/2006/main">
  <authors>
    <author>MohdZahidi, Hannah</author>
  </authors>
  <commentList>
    <comment ref="A18" authorId="0">
      <text>
        <r>
          <rPr>
            <b/>
            <sz val="9"/>
            <rFont val="Tahoma"/>
            <family val="2"/>
          </rPr>
          <t>Hannah:
Negative goodwill?</t>
        </r>
        <r>
          <rPr>
            <sz val="9"/>
            <rFont val="Tahoma"/>
            <family val="2"/>
          </rPr>
          <t xml:space="preserve">
</t>
        </r>
      </text>
    </comment>
  </commentList>
</comments>
</file>

<file path=xl/sharedStrings.xml><?xml version="1.0" encoding="utf-8"?>
<sst xmlns="http://schemas.openxmlformats.org/spreadsheetml/2006/main" count="445" uniqueCount="335">
  <si>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</si>
  <si>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</si>
  <si>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</si>
  <si>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</si>
  <si>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</si>
  <si>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</si>
  <si>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</si>
  <si>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</si>
  <si>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</si>
  <si>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</si>
  <si>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</si>
  <si>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</si>
  <si>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</si>
  <si>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</si>
  <si>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</si>
  <si>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</si>
  <si>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</si>
  <si>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</si>
  <si>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</si>
  <si>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</si>
  <si>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</si>
  <si>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</si>
  <si>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</si>
  <si>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</si>
  <si>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</si>
  <si>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</si>
  <si>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</si>
  <si>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</si>
  <si>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</si>
  <si>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</si>
  <si>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</si>
  <si>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</si>
  <si>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</si>
  <si>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</si>
  <si>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</si>
  <si>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</si>
  <si>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</si>
  <si>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</si>
  <si>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</si>
  <si>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</si>
  <si>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</si>
  <si>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B11</t>
  </si>
  <si>
    <t>Material litigation</t>
  </si>
  <si>
    <t>B12</t>
  </si>
  <si>
    <t>Dividend</t>
  </si>
  <si>
    <t>B13</t>
  </si>
  <si>
    <t>By Order of the Board</t>
  </si>
  <si>
    <t>Kuala Lumpur</t>
  </si>
  <si>
    <t>AS AT</t>
  </si>
  <si>
    <t>CURRENT</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</si>
  <si>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</si>
  <si>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</si>
  <si>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</si>
  <si>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</si>
  <si>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</si>
  <si>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</si>
  <si>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</si>
  <si>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</si>
  <si>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</si>
  <si>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</si>
  <si>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</si>
  <si>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</si>
  <si>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</si>
  <si>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</si>
  <si>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</si>
  <si>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</si>
  <si>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</si>
  <si>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</si>
  <si>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</si>
  <si>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</si>
  <si>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</si>
  <si>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</si>
  <si>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</si>
  <si>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</si>
  <si>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</si>
  <si>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</si>
  <si>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</si>
  <si>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</si>
  <si>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</si>
  <si>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</si>
  <si>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</si>
  <si>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</si>
  <si>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Profit before taxation</t>
  </si>
  <si>
    <t xml:space="preserve">     Basic (based on weighted average)</t>
  </si>
  <si>
    <t xml:space="preserve">     Diluted (based on weighted average)</t>
  </si>
  <si>
    <t>-</t>
  </si>
  <si>
    <t>RM' 000</t>
  </si>
  <si>
    <t>Changes in the Composition of the Group</t>
  </si>
  <si>
    <t>RM ' 000</t>
  </si>
  <si>
    <t>Profit Forecast</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</si>
  <si>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</si>
  <si>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</si>
  <si>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</si>
  <si>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</si>
  <si>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</si>
  <si>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</si>
  <si>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</si>
  <si>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</si>
  <si>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Status of corporate proposals.</t>
  </si>
  <si>
    <t>Basic EPS</t>
  </si>
  <si>
    <t>Dilutive EPS</t>
  </si>
  <si>
    <t>-In issue during the period</t>
  </si>
  <si>
    <t>-Dilutive impact of unexercised share options</t>
  </si>
  <si>
    <t xml:space="preserve">Share Capital </t>
  </si>
  <si>
    <t>Treasury</t>
  </si>
  <si>
    <t>Shares</t>
  </si>
  <si>
    <t>Dilutive EPS (sen)</t>
  </si>
  <si>
    <t xml:space="preserve">Revaluation </t>
  </si>
  <si>
    <t>Surplus</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</si>
  <si>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</si>
  <si>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</si>
  <si>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</si>
  <si>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</si>
  <si>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</si>
  <si>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</si>
  <si>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</si>
  <si>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</si>
  <si>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</si>
  <si>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</si>
  <si>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</si>
  <si>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</si>
  <si>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</si>
  <si>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</si>
  <si>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</si>
  <si>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</si>
  <si>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</si>
  <si>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</si>
  <si>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</si>
  <si>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-Purchase of goods</t>
  </si>
  <si>
    <t>Based on results for the quarter/year</t>
  </si>
  <si>
    <t>and the accompanying explanatory notes attached to the interim financial statements.)</t>
  </si>
  <si>
    <t>Post Balance Sheet Events</t>
  </si>
  <si>
    <t>Unquoted Investments and Properties</t>
  </si>
  <si>
    <t>B14</t>
  </si>
  <si>
    <t>Authorisation for issue</t>
  </si>
  <si>
    <t>Non-current Asset Held for Sale</t>
  </si>
  <si>
    <t>Negative Goodwill</t>
  </si>
  <si>
    <t xml:space="preserve">ADDITIONAL INFORMATION REQUIRED BY BURSA SECURITIES LISTING REQUIREMENTS </t>
  </si>
  <si>
    <t>Profit from operations</t>
  </si>
  <si>
    <t>Noor Azwah binti Samsudin</t>
  </si>
  <si>
    <t>e)</t>
  </si>
  <si>
    <t>With CCM Pharma Sdn Bhd, a company in which Chemical Company of Malaysia Berhad has a direct interest of 100.0%</t>
  </si>
  <si>
    <t>Net assets per share (RM)</t>
  </si>
  <si>
    <t>Trade &amp; Other Receivables</t>
  </si>
  <si>
    <t xml:space="preserve"> </t>
  </si>
  <si>
    <t>Total comprehensive income for the period</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</si>
  <si>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</si>
  <si>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</si>
  <si>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</si>
  <si>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Sales by operating sector :-</t>
  </si>
  <si>
    <t>Sales</t>
  </si>
  <si>
    <t>Local</t>
  </si>
  <si>
    <t>Export</t>
  </si>
  <si>
    <t>Details of Group's borrowings are as follows :-</t>
  </si>
  <si>
    <r>
      <t xml:space="preserve">CCM DUOPHARMA  BIOTECH BERHAD </t>
    </r>
    <r>
      <rPr>
        <sz val="10"/>
        <rFont val="Arial Black"/>
        <family val="2"/>
      </rPr>
      <t>(524271-W)</t>
    </r>
  </si>
  <si>
    <t>Disclosure of Realised and Unrealised</t>
  </si>
  <si>
    <t xml:space="preserve"> - Unrealised</t>
  </si>
  <si>
    <t>Less: Consolidation adjustments</t>
  </si>
  <si>
    <t>Total retained profits:</t>
  </si>
  <si>
    <t>Total retained profit</t>
  </si>
  <si>
    <t>Current year
to date</t>
  </si>
  <si>
    <t>Profit before tax (PBT)</t>
  </si>
  <si>
    <t>Profit after tax (PAT)</t>
  </si>
  <si>
    <t>Transfer to deferred tax</t>
  </si>
  <si>
    <t>Current - unsecured</t>
  </si>
  <si>
    <t>Non-current - unsecured</t>
  </si>
  <si>
    <t>Secretary</t>
  </si>
  <si>
    <t>Cash flows from operating activities</t>
  </si>
  <si>
    <t>Adjustments for:</t>
  </si>
  <si>
    <t>Depreciation of property, plant and equipment</t>
  </si>
  <si>
    <t>Interest income</t>
  </si>
  <si>
    <t xml:space="preserve">Operating profit before changes in working capital </t>
  </si>
  <si>
    <t>Change in inventories</t>
  </si>
  <si>
    <t>Change in receivables, deposits and prepayments</t>
  </si>
  <si>
    <t>Change in payables and accruals</t>
  </si>
  <si>
    <t>Cash generated from operations</t>
  </si>
  <si>
    <t>Finance costs paid</t>
  </si>
  <si>
    <t>Income tax paid</t>
  </si>
  <si>
    <t>Net cash generated from operating activities</t>
  </si>
  <si>
    <t>Cash flows from investing activities</t>
  </si>
  <si>
    <t>Acquisition of property, plant and equipment</t>
  </si>
  <si>
    <t>Proceed from disposal of property, plant and equipment</t>
  </si>
  <si>
    <t>Net cash used in investing activities</t>
  </si>
  <si>
    <t>Cash flows from financing activities</t>
  </si>
  <si>
    <t>Drawdown of borrowings</t>
  </si>
  <si>
    <t>Dividends paid to shareholders of the Company</t>
  </si>
  <si>
    <t>Cash and cash equivalents at 1 January</t>
  </si>
  <si>
    <r>
      <t xml:space="preserve">CCM DUOPHARMA  BIOTECH BERHAD </t>
    </r>
    <r>
      <rPr>
        <sz val="12"/>
        <rFont val="Arial Black"/>
        <family val="2"/>
      </rPr>
      <t>(524271-W)</t>
    </r>
  </si>
  <si>
    <r>
      <t xml:space="preserve">CCM DUOPHARMA BIOTECH BERHAD </t>
    </r>
    <r>
      <rPr>
        <sz val="12"/>
        <rFont val="Arial Black"/>
        <family val="2"/>
      </rPr>
      <t>(524271-W)</t>
    </r>
  </si>
  <si>
    <t>There were no changes in the composition of the Group during the current quarter.</t>
  </si>
  <si>
    <t>Finance income</t>
  </si>
  <si>
    <t>Other comprehensive income</t>
  </si>
  <si>
    <t>Total other comprehensive income for the period</t>
  </si>
  <si>
    <t>Profit attributable to:</t>
  </si>
  <si>
    <t>Amount Due From Related Company</t>
  </si>
  <si>
    <t>Borrowings</t>
  </si>
  <si>
    <t>Repayment of borrowings</t>
  </si>
  <si>
    <t>Net cash used in financing activities</t>
  </si>
  <si>
    <t xml:space="preserve">-Weighted average number of shares arising from </t>
  </si>
  <si>
    <t xml:space="preserve"> options exercised during the period</t>
  </si>
  <si>
    <t xml:space="preserve"> - Realised</t>
  </si>
  <si>
    <t>Investment properties</t>
  </si>
  <si>
    <t>Retained earnings</t>
  </si>
  <si>
    <t>Profit Before Tax</t>
  </si>
  <si>
    <t>Bad debt written off</t>
  </si>
  <si>
    <t>Write-down of inventories</t>
  </si>
  <si>
    <t>Net foreign exchange loss</t>
  </si>
  <si>
    <t>And after crediting:</t>
  </si>
  <si>
    <t>Gain on disposal of quoted investment</t>
  </si>
  <si>
    <t>Net foreign exchange gain</t>
  </si>
  <si>
    <t>Current year</t>
  </si>
  <si>
    <t>allowance for doubtful debts</t>
  </si>
  <si>
    <t>amortisation of prepaid lease payment</t>
  </si>
  <si>
    <t>Inventories written back</t>
  </si>
  <si>
    <t>(I)</t>
  </si>
  <si>
    <t>Cash and cash equivalents comprise:</t>
  </si>
  <si>
    <t>Cash and bank balances</t>
  </si>
  <si>
    <t>explanatory notes attached to the interim financial statements.</t>
  </si>
  <si>
    <t>Year To Date</t>
  </si>
  <si>
    <t>Quarter Ended</t>
  </si>
  <si>
    <t xml:space="preserve">  Year To Date</t>
  </si>
  <si>
    <t>Change in fair value of investment properties</t>
  </si>
  <si>
    <t>Change in fair value for investment properties</t>
  </si>
  <si>
    <t>Intangible assets</t>
  </si>
  <si>
    <t>Tax refund</t>
  </si>
  <si>
    <t>Deposits placed with licensed financial institutions</t>
  </si>
  <si>
    <t>Cost assosiated to conversion of land to industrial status</t>
  </si>
  <si>
    <t>Net unrealised foreign exchange (gain)/loss</t>
  </si>
  <si>
    <t>stock write off and/or impairment of inventories</t>
  </si>
  <si>
    <t>UNAUDITED CONDENSED CONSOLIDATED STATEMENT OF COMPREHENSIVE INCOME</t>
  </si>
  <si>
    <t>UNAUDITED CONDENSED CONSOLIDATED STATEMENT OF FINANCIAL POSITION</t>
  </si>
  <si>
    <t>UNAUDITED CONDENSED CONSOLIDATED STATEMENT OF CHANGES IN EQUITY</t>
  </si>
  <si>
    <t>UNAUDITED CONDENSED CONSOLIDATED CASH FLOW STATEMENT</t>
  </si>
  <si>
    <r>
      <t xml:space="preserve">CCM DUOPHARMA BIOTECH BERHAD </t>
    </r>
    <r>
      <rPr>
        <b/>
        <sz val="10"/>
        <rFont val="Arial Black"/>
        <family val="2"/>
      </rPr>
      <t>(524271-W)</t>
    </r>
  </si>
  <si>
    <t>Prospects for the Remainder of Current Financial Year</t>
  </si>
  <si>
    <t>At 1 January 2015</t>
  </si>
  <si>
    <t>Proceed from issuance of shares</t>
  </si>
  <si>
    <t>The following revised MFRSs and Amendments to MFRSs applicable to the Group have been issued by the MASB and are not yet effective for adoption by the Group.</t>
  </si>
  <si>
    <t>MFRSs, Interpretations and amendments effective for annual periods beginning on or after 1 January 2016</t>
  </si>
  <si>
    <t>MFRSs, Interpretations and amendments effective for annual periods beginning on or after 1 January 2017</t>
  </si>
  <si>
    <t>MFRSs, Interpretations and amendments effective for annual periods beginning on or after 1 January 2018</t>
  </si>
  <si>
    <t>Re-issuance of all treasury shares in open market</t>
  </si>
  <si>
    <t xml:space="preserve"> - The Condensed Consolidated Income Statement should be read in conjunction with the Audited Financial Statements for the year ended 31 December 2015 and the accompanying </t>
  </si>
  <si>
    <t>31/12/2015</t>
  </si>
  <si>
    <t>Current Tax Assets</t>
  </si>
  <si>
    <t>(The Condensed Consolidated Balance Sheet should be read in conjunction with the Audited Financial Statements for the year ended 31 December 2015 and the accompanying explanatory notes attached to the interim financial statements.)</t>
  </si>
  <si>
    <t>At 31 December 2015</t>
  </si>
  <si>
    <t>(The Condensed Consolidated Statement of Changes in Equity should be read in conjunction with the Audited Financial Statements for the year ended 31 December 2015 and the accompanying explanatory notes attached to the interim financial statements.)</t>
  </si>
  <si>
    <t>Translation</t>
  </si>
  <si>
    <t>Reserve</t>
  </si>
  <si>
    <t>Foreign currency translation differences for foreign operations</t>
  </si>
  <si>
    <t xml:space="preserve"> &lt;--------------------------   Non-distributable   --------------------------&gt;</t>
  </si>
  <si>
    <t>2014 final dividend (14.5 sen per share tax
exempt under single tier system)</t>
  </si>
  <si>
    <t>2015 interim dividend (4 sen per share tax
exempt under single tier system)</t>
  </si>
  <si>
    <t>Issuance of ordinary shares pursuant to Right Issue exercise</t>
  </si>
  <si>
    <t>Distribution cost on reissuance of all treasury share in</t>
  </si>
  <si>
    <t>open market</t>
  </si>
  <si>
    <t>Distribution cost pursant to Right Issue exercise (net of tax)</t>
  </si>
  <si>
    <t>At 1 January 2016</t>
  </si>
  <si>
    <t>The interim financial report has been prepared in accordance with the same accounting policies in the consolidated financial statement as at and for the year ended 31 December 2015.</t>
  </si>
  <si>
    <t>The following MFRs and Amendments to MFRs applicable to the Group have been adopted with effect from 1 January 2016 :</t>
  </si>
  <si>
    <t xml:space="preserve">• Amendments to MFRS 107, Statement of Cash Flows – Disclosure Initiative
• Amendments to MFRS 112, Income Taxes – Recognition of Deferred Tax Assets for Unrealised Losses
</t>
  </si>
  <si>
    <t xml:space="preserve">• MFRS 9, Financial Instruments (2014)
• MFRS 15, Revenue from Contracts with Customers
</t>
  </si>
  <si>
    <t>MFRSs, Interpretations and amendments effective for annual periods beginning on or after 1 January 2019</t>
  </si>
  <si>
    <t>• MFRS 16, Leases</t>
  </si>
  <si>
    <t>MFRSs, Interpretations and amendments effective for a date yet to be confirmed</t>
  </si>
  <si>
    <t>• Amendments to MFRS 10, Consolidated Financial Statements and MFRS 128, Investments in Associates and Joint Ventures – Sale or Contribution of Assets between an Investor and its Associate or Joint Venture</t>
  </si>
  <si>
    <t xml:space="preserve">The interim financial report is unaudited and has been prepared in accordance with the applicable disclosure provisions of the Listing Requirements of the Bursa Malaysia Securities Berhad and MFRS 134, Interim Financial Reporting in Malaysia and with IAS 34, Interim Financial Reporting. </t>
  </si>
  <si>
    <t xml:space="preserve">• Amendments to MFRS 5, Non-current Assets Held for Sale and Discontinued Operations (Annual Improvements 2012-2014 Cycle)
• Amendments to MFRS 7, Financial Instruments: Disclosures (Annual Improvements 2012-2014 Cycle)
• Amendments to MFRS 10, Consolidated Financial Statements, MFRS 12, Disclosure of Interests in Other Entities and MFRS 128, Investments in Associates and Joint Ventures – Investment Entities: Applying the Consolidation Exception
• Amendments to MFRS 101, Presentation of Financial Statements – Disclosure Initiative
• Amendments to MFRS 116, Property, Plant and Equipment and MFRS 138, Intangible Assets – Clarification of Acceptable Methods of Depreciation and Amortisation
• Amendments to MFRS 116, Property, Plant and Equipment and MFRS 141, Agriculture – Agriculture: Bearer Plants
• Amendments to MFRS 127, Separate Financial Statements – Equity Method in Separate Financial Statements
• Amendments to MFRS 134, Interim Financial Reporting (Annual Improvements 2012-2014 Cycle)
</t>
  </si>
  <si>
    <t>The adoption of the above MFRS and Amendments to MFRSs did not have any material impact on these condensed consolidated interim financial statements.</t>
  </si>
  <si>
    <t xml:space="preserve">• MFRS 14, Regulatory Deferral Accounts
• Amendments to MFRS 11, Joint Arrangements – Accounting for Acquisitions of Interests in Joint Operations
• Amendments to MFRS 119, Employee Benefits (Annual Improvements 2012-2014 Cycle)
</t>
  </si>
  <si>
    <t>The following revised MFRSs and Amendments to MFRSs have been issued by the MASB and are not yet effective for adoption by the Group:</t>
  </si>
  <si>
    <t>The Group is currently assessing the financial impact that may arise from the adoption of the above amendments..</t>
  </si>
  <si>
    <t xml:space="preserve"> - The effect of accelerated depreciation, recognized in cost of sales, in current and future financial years is as follows:-</t>
  </si>
  <si>
    <t>FY 2016</t>
  </si>
  <si>
    <t>FY 2017</t>
  </si>
  <si>
    <t>FY 2018</t>
  </si>
  <si>
    <t>FY2019</t>
  </si>
  <si>
    <t>Increase in depreciation expense (RM ‘000)</t>
  </si>
  <si>
    <t>b) Provision for slow moving stock from 12 months to 6 month</t>
  </si>
  <si>
    <t>The status of the utilisation of proceeds pursuant to the rights issue exercise of the Company which was completed on 22 July 2015 are as follows:</t>
  </si>
  <si>
    <t>Details of utilisation</t>
  </si>
  <si>
    <t>Proceeds utilisation
RM'000</t>
  </si>
  <si>
    <t>Actual utilisation
RM'000</t>
  </si>
  <si>
    <t>Balance unutilised
RM'000</t>
  </si>
  <si>
    <t>Repayment of bank borrowing</t>
  </si>
  <si>
    <t>Expansion of factory</t>
  </si>
  <si>
    <t>Estimated expenses</t>
  </si>
  <si>
    <t xml:space="preserve"> - The effect of revised provision of slow moving stock recognized in cost of sales in financial year 2015 was estimated at RM4.9 mil.</t>
  </si>
  <si>
    <t>There was no disposal of unquoted investment and/or properties during the current financial quarter.</t>
  </si>
  <si>
    <t>As at 31 Dec 2015</t>
  </si>
  <si>
    <t>As At</t>
  </si>
  <si>
    <t>Foreign currency translation</t>
  </si>
  <si>
    <t xml:space="preserve">   differences for foreign operations</t>
  </si>
  <si>
    <t>Foreign exchange translation differences</t>
  </si>
  <si>
    <t>Profit for the year</t>
  </si>
  <si>
    <t>Total comprehensive income attributable to:</t>
  </si>
  <si>
    <t>Deferred Tax Asset</t>
  </si>
  <si>
    <t>Changes in provision</t>
  </si>
  <si>
    <t>Acquisition of subsidiary, net of cash and cash equivalents acquired</t>
  </si>
  <si>
    <t>Negative goodwill</t>
  </si>
  <si>
    <t>Exchange differences on translation of financial statements of foreign operations</t>
  </si>
  <si>
    <t xml:space="preserve">Net decrease in cash and cash equivalents </t>
  </si>
  <si>
    <t>2015 final dividend (5.5 sen per share tax
exempt)</t>
  </si>
  <si>
    <t>(30/6/16)</t>
  </si>
  <si>
    <t>Qtr 2 2016</t>
  </si>
  <si>
    <t>(The Condensed Consolidated Cash Flow Statement should be read in conjunction with the Audited Financial Statements for the year ended 31 December 2015</t>
  </si>
  <si>
    <t>The Group's effective tax rate is higher than the statutory tax rate mainly due to losses incurred in certain subsidiaries during the period.</t>
  </si>
  <si>
    <t>Operating profit is arrived at after charging / (crediting):</t>
  </si>
  <si>
    <t>There were no issuance and/or repayment of debt and equity securities, share buy-backs, share cancellations, shares held as treasury shares and resale of treasury shares during the period under review save for repayment of term loan of RM10 million matured on 30 June 2016.</t>
  </si>
  <si>
    <r>
      <t xml:space="preserve">There was no change in estimates that have a material effect in the current quarter results.
However, during previous financial year, the Group had conducted the following operational review and incorporated results thereof accordingly:-
a) </t>
    </r>
    <r>
      <rPr>
        <u val="single"/>
        <sz val="12"/>
        <rFont val="Arial Narrow"/>
        <family val="2"/>
      </rPr>
      <t>Useful life of existing Oral Solid Dosage (OSD) plant (K1) in Klang.</t>
    </r>
    <r>
      <rPr>
        <sz val="12"/>
        <rFont val="Arial Narrow"/>
        <family val="2"/>
      </rPr>
      <t xml:space="preserve"> 
- As part of our manufacturing strategy, the Group has decided to build a new state of the art OSD plant (to be named as K3) to replace K1. Construction of K3 is expected to commence by end of</t>
    </r>
    <r>
      <rPr>
        <b/>
        <sz val="12"/>
        <rFont val="Arial Narrow"/>
        <family val="2"/>
      </rPr>
      <t xml:space="preserve"> </t>
    </r>
    <r>
      <rPr>
        <sz val="12"/>
        <rFont val="Arial Narrow"/>
        <family val="2"/>
      </rPr>
      <t xml:space="preserve">2016 and it will take around 3 years to complete. Upon completion of K3 with newly enhanced GMP features, the operation of K1 will be relocated to K3. In view of above firm plan, K1 will have a finite useful life of approximately 5 years, and hence necessitate the need to accelerate depreciating current net book value with effect from 01/01/2015.
</t>
    </r>
  </si>
  <si>
    <t xml:space="preserve">  - The review was necessary in view of implementation of new stability guideline which imposes stringent requirement for extrapolation of 
proposed shelf life based on stability data. Besides, revised requirement on storage condition will result in newly registered products and 
also existing registered products to carry shelf life of less than 3 years. </t>
  </si>
  <si>
    <t>FOR THE PERIOD ENDED 30 SEPT 2016</t>
  </si>
  <si>
    <t>AS AT 30 SEPT 2016</t>
  </si>
  <si>
    <t>30/9/2016</t>
  </si>
  <si>
    <t>At 30 Sept 2016</t>
  </si>
  <si>
    <t>Quarterly Report On Results For The Period Ended 30 Sept 2016</t>
  </si>
  <si>
    <t>No dividend was paid during the current quarter. (2015 : nil)</t>
  </si>
  <si>
    <t>There are no material events after the period end up to 14 Nov 2016 (latest practicable date which is not earlier than 7 days from the date of issuance of this quarterly report) that have not been reflected in the financial statements for the financial period ended 30 Sept 2016.</t>
  </si>
  <si>
    <t>(30/9/16)</t>
  </si>
  <si>
    <t>(30/9/15)</t>
  </si>
  <si>
    <t>Qtr 3 2016</t>
  </si>
  <si>
    <t>As at 30 Sept 2016</t>
  </si>
  <si>
    <t>There was no material litigation up to 21 Nov 2016.</t>
  </si>
  <si>
    <t>The Directors do not recommend any interim dividend for the current quarter ended 30 September 2016. (2015: Nil)</t>
  </si>
  <si>
    <t>30/9/16</t>
  </si>
  <si>
    <t>The interim financial statements were authorised for issue by the Board of Directors in accordance with a resolution of the directors on 21 Nov 2016.</t>
  </si>
  <si>
    <t>21 Nov 2016</t>
  </si>
  <si>
    <t xml:space="preserve"> 30 Sept 2016</t>
  </si>
  <si>
    <t>Cash and cash equivalents as at 30 Sept</t>
  </si>
  <si>
    <t xml:space="preserve"> 30 Sept 2015</t>
  </si>
  <si>
    <t>Other than the above, there were no impairment of assets and gain or loss on derivatives for the current quarter and current period ended 30 Sept 2016.</t>
  </si>
  <si>
    <t>The Group recorded a revenue and PBT of RM238.91 million and RM25.18 million respectively for current period ended 30 Sept 2016 as compared to RM181.28 million and RM32.23 million for the corresponding period last year. The increase in revenue was mainly due to nine months contribution from newly acquired subsidiary companies for period ended 30/9/2016 as compared to only three month contribution for corresponding period last year. However, PBT had decreased due to changes in product mix and increase in production cost primarily driven by foreign exchange, resulting in lower gross margin.</t>
  </si>
  <si>
    <t>The Group recorded a revenue and PBT of RM80.30 million and RM7.52 million respectively for current quarter ended 30 Sept 2016 as compared to RM79.13 million and RM7.72 million for the preceding financial quarter. The Group has performed consistently as compared to previous financial quarter.</t>
  </si>
  <si>
    <t xml:space="preserve">Demand in the Malaysian Pharmaceutical industry is expected to remain stable for current financial year, despite business momentum facing increasing challenges arising from weakened Malaysia Ringgit which affects our production and operational costs. Persistent foreign exchange volatility and uncertainties in the economy may further put pressure on manufacturing margins.
In view of current challenging environment and barring further unforeseen development, the Group is cautiously optimistic to achieve a satisfactory performance for the financial year 2016. </t>
  </si>
</sst>
</file>

<file path=xl/styles.xml><?xml version="1.0" encoding="utf-8"?>
<styleSheet xmlns="http://schemas.openxmlformats.org/spreadsheetml/2006/main">
  <numFmts count="5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BZ$&quot;#,##0_);\(&quot;BZ$&quot;#,##0\)"/>
    <numFmt numFmtId="173" formatCode="&quot;BZ$&quot;#,##0_);[Red]\(&quot;BZ$&quot;#,##0\)"/>
    <numFmt numFmtId="174" formatCode="&quot;BZ$&quot;#,##0.00_);\(&quot;BZ$&quot;#,##0.00\)"/>
    <numFmt numFmtId="175" formatCode="&quot;BZ$&quot;#,##0.00_);[Red]\(&quot;BZ$&quot;#,##0.00\)"/>
    <numFmt numFmtId="176" formatCode="_(&quot;BZ$&quot;* #,##0_);_(&quot;BZ$&quot;* \(#,##0\);_(&quot;BZ$&quot;* &quot;-&quot;_);_(@_)"/>
    <numFmt numFmtId="177" formatCode="_(&quot;BZ$&quot;* #,##0.00_);_(&quot;BZ$&quot;* \(#,##0.00\);_(&quot;BZ$&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_(* #,##0_);_(* \(#,##0\);_(* &quot;-&quot;??_);_(@_)"/>
    <numFmt numFmtId="191" formatCode="0.0_);\(0.0\)"/>
    <numFmt numFmtId="192" formatCode="_(* #,##0.000_);_(* \(#,##0.000\);_(* &quot;-&quot;_);_(@_)"/>
    <numFmt numFmtId="193" formatCode="_(* #,##0.00_);_(* \(#,##0.00\);_(* &quot;-&quot;_);_(@_)"/>
    <numFmt numFmtId="194" formatCode="_(* #,##0.0_);_(* \(#,##0.0\);_(* &quot;-&quot;??_);_(@_)"/>
    <numFmt numFmtId="195" formatCode="&quot;Yes&quot;;&quot;Yes&quot;;&quot;No&quot;"/>
    <numFmt numFmtId="196" formatCode="&quot;True&quot;;&quot;True&quot;;&quot;False&quot;"/>
    <numFmt numFmtId="197" formatCode="&quot;On&quot;;&quot;On&quot;;&quot;Off&quot;"/>
    <numFmt numFmtId="198" formatCode="_(* #,##0.000_);_(* \(#,##0.000\);_(* &quot;-&quot;??_);_(@_)"/>
    <numFmt numFmtId="199" formatCode="0.00_);\(0.00\)"/>
    <numFmt numFmtId="200" formatCode="_(* #,##0.0_);_(* \(#,##0.0\);_(* &quot;-&quot;_);_(@_)"/>
    <numFmt numFmtId="201" formatCode="0_);\(0\)"/>
    <numFmt numFmtId="202" formatCode="[$€-2]\ #,##0.00_);[Red]\([$€-2]\ #,##0.00\)"/>
    <numFmt numFmtId="203" formatCode="#,##0.0"/>
    <numFmt numFmtId="204" formatCode="0.0"/>
    <numFmt numFmtId="205" formatCode="_(* #,##0.0000_);_(* \(#,##0.0000\);_(* &quot;-&quot;??_);_(@_)"/>
    <numFmt numFmtId="206" formatCode="[$-409]dddd\,\ mmmm\ dd\,\ yyyy"/>
    <numFmt numFmtId="207" formatCode="[$-4409]dddd\,\ d\ mmmm\,\ yyyy"/>
    <numFmt numFmtId="208" formatCode="0.0%"/>
  </numFmts>
  <fonts count="70">
    <font>
      <sz val="10"/>
      <name val="Arial"/>
      <family val="0"/>
    </font>
    <font>
      <sz val="12"/>
      <name val="Arial Narrow"/>
      <family val="2"/>
    </font>
    <font>
      <sz val="9"/>
      <name val="Arial Narrow"/>
      <family val="2"/>
    </font>
    <font>
      <b/>
      <sz val="12"/>
      <name val="Arial Narrow"/>
      <family val="2"/>
    </font>
    <font>
      <i/>
      <sz val="12"/>
      <name val="Arial Narrow"/>
      <family val="2"/>
    </font>
    <font>
      <u val="single"/>
      <sz val="10"/>
      <color indexed="12"/>
      <name val="Arial"/>
      <family val="2"/>
    </font>
    <font>
      <u val="single"/>
      <sz val="10"/>
      <color indexed="36"/>
      <name val="Arial"/>
      <family val="2"/>
    </font>
    <font>
      <sz val="8"/>
      <name val="Arial"/>
      <family val="2"/>
    </font>
    <font>
      <sz val="10"/>
      <name val="Arial Narrow"/>
      <family val="2"/>
    </font>
    <font>
      <sz val="12"/>
      <name val="Arial Black"/>
      <family val="2"/>
    </font>
    <font>
      <sz val="10"/>
      <name val="Arial Black"/>
      <family val="2"/>
    </font>
    <font>
      <sz val="10"/>
      <name val="Times New Roman"/>
      <family val="1"/>
    </font>
    <font>
      <sz val="11"/>
      <name val="Times New Roman"/>
      <family val="1"/>
    </font>
    <font>
      <sz val="14"/>
      <name val="Arial Black"/>
      <family val="2"/>
    </font>
    <font>
      <sz val="11"/>
      <name val="Arial Narrow"/>
      <family val="2"/>
    </font>
    <font>
      <b/>
      <sz val="9"/>
      <name val="Arial Narrow"/>
      <family val="2"/>
    </font>
    <font>
      <b/>
      <sz val="11"/>
      <name val="Arial Narrow"/>
      <family val="2"/>
    </font>
    <font>
      <sz val="11"/>
      <name val="Arial Black"/>
      <family val="2"/>
    </font>
    <font>
      <u val="single"/>
      <sz val="11"/>
      <name val="Times New Roman"/>
      <family val="1"/>
    </font>
    <font>
      <b/>
      <sz val="10"/>
      <name val="Times New Roman"/>
      <family val="1"/>
    </font>
    <font>
      <b/>
      <u val="single"/>
      <sz val="10"/>
      <name val="Arial"/>
      <family val="2"/>
    </font>
    <font>
      <sz val="12"/>
      <name val="Arial"/>
      <family val="2"/>
    </font>
    <font>
      <b/>
      <sz val="12"/>
      <name val="Arial Black"/>
      <family val="2"/>
    </font>
    <font>
      <b/>
      <sz val="10"/>
      <name val="Arial Black"/>
      <family val="2"/>
    </font>
    <font>
      <u val="singleAccounting"/>
      <sz val="12"/>
      <name val="Arial Narrow"/>
      <family val="2"/>
    </font>
    <font>
      <b/>
      <sz val="14"/>
      <name val="Arial Narrow"/>
      <family val="2"/>
    </font>
    <font>
      <u val="single"/>
      <sz val="12"/>
      <name val="Arial Narrow"/>
      <family val="2"/>
    </font>
    <font>
      <b/>
      <sz val="9"/>
      <name val="Tahoma"/>
      <family val="2"/>
    </font>
    <font>
      <sz val="9"/>
      <name val="Tahoma"/>
      <family val="2"/>
    </font>
    <font>
      <b/>
      <sz val="10"/>
      <name val="Arial"/>
      <family val="2"/>
    </font>
    <font>
      <sz val="12"/>
      <name val="Times New Roman"/>
      <family val="1"/>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i/>
      <sz val="12"/>
      <name val="Cambria"/>
      <family val="1"/>
    </font>
    <font>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style="thin"/>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
      <left style="thin"/>
      <right style="thin"/>
      <top style="double"/>
      <bottom>
        <color indexed="63"/>
      </bottom>
    </border>
    <border>
      <left>
        <color indexed="63"/>
      </left>
      <right style="medium"/>
      <top style="medium"/>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59">
    <xf numFmtId="0" fontId="0" fillId="0" borderId="0" xfId="0" applyAlignment="1">
      <alignment/>
    </xf>
    <xf numFmtId="0" fontId="8" fillId="0" borderId="0" xfId="0" applyFont="1" applyFill="1" applyAlignment="1">
      <alignment/>
    </xf>
    <xf numFmtId="0" fontId="0" fillId="0" borderId="0" xfId="0" applyFont="1" applyAlignment="1">
      <alignment/>
    </xf>
    <xf numFmtId="0" fontId="0" fillId="0" borderId="0" xfId="0" applyFont="1" applyFill="1" applyAlignment="1">
      <alignment/>
    </xf>
    <xf numFmtId="0" fontId="11" fillId="0" borderId="0" xfId="0" applyFont="1" applyFill="1" applyAlignment="1">
      <alignment/>
    </xf>
    <xf numFmtId="0" fontId="14" fillId="0" borderId="10" xfId="60" applyFont="1" applyFill="1" applyBorder="1" applyAlignment="1">
      <alignment vertical="center"/>
      <protection/>
    </xf>
    <xf numFmtId="0" fontId="14" fillId="0" borderId="11" xfId="60" applyFont="1" applyFill="1" applyBorder="1" applyAlignment="1">
      <alignment vertical="center"/>
      <protection/>
    </xf>
    <xf numFmtId="41" fontId="16" fillId="0" borderId="12" xfId="60" applyNumberFormat="1" applyFont="1" applyFill="1" applyBorder="1" applyAlignment="1">
      <alignment horizontal="center" vertical="center"/>
      <protection/>
    </xf>
    <xf numFmtId="0" fontId="16" fillId="0" borderId="11" xfId="60" applyFont="1" applyFill="1" applyBorder="1" applyAlignment="1">
      <alignment vertical="center"/>
      <protection/>
    </xf>
    <xf numFmtId="0" fontId="14" fillId="0" borderId="11" xfId="60" applyFont="1" applyFill="1" applyBorder="1" applyAlignment="1">
      <alignment horizontal="justify" vertical="center"/>
      <protection/>
    </xf>
    <xf numFmtId="41" fontId="16" fillId="0" borderId="13" xfId="60" applyNumberFormat="1" applyFont="1" applyFill="1" applyBorder="1" applyAlignment="1">
      <alignment vertical="center"/>
      <protection/>
    </xf>
    <xf numFmtId="0" fontId="16" fillId="0" borderId="11" xfId="60" applyFont="1" applyFill="1" applyBorder="1" applyAlignment="1">
      <alignment horizontal="justify" vertical="top" wrapText="1"/>
      <protection/>
    </xf>
    <xf numFmtId="0" fontId="16" fillId="0" borderId="11" xfId="60" applyFont="1" applyFill="1" applyBorder="1" applyAlignment="1">
      <alignment horizontal="justify" vertical="center"/>
      <protection/>
    </xf>
    <xf numFmtId="193" fontId="16" fillId="0" borderId="13" xfId="60" applyNumberFormat="1" applyFont="1" applyFill="1" applyBorder="1" applyAlignment="1">
      <alignment vertical="center"/>
      <protection/>
    </xf>
    <xf numFmtId="0" fontId="14" fillId="0" borderId="11" xfId="60" applyFont="1" applyBorder="1" applyAlignment="1">
      <alignment vertical="center"/>
      <protection/>
    </xf>
    <xf numFmtId="0" fontId="14" fillId="0" borderId="12" xfId="60" applyFont="1" applyBorder="1" applyAlignment="1">
      <alignment vertical="center"/>
      <protection/>
    </xf>
    <xf numFmtId="0" fontId="14" fillId="0" borderId="0" xfId="60" applyFont="1" applyAlignment="1">
      <alignment vertical="center"/>
      <protection/>
    </xf>
    <xf numFmtId="41" fontId="14" fillId="0" borderId="0" xfId="60" applyNumberFormat="1" applyFont="1" applyAlignment="1">
      <alignment vertical="center"/>
      <protection/>
    </xf>
    <xf numFmtId="41" fontId="14" fillId="0" borderId="0" xfId="60" applyNumberFormat="1" applyFont="1" applyFill="1" applyAlignment="1">
      <alignment vertical="center"/>
      <protection/>
    </xf>
    <xf numFmtId="41" fontId="1" fillId="0" borderId="0" xfId="0" applyNumberFormat="1" applyFont="1" applyFill="1" applyBorder="1" applyAlignment="1">
      <alignment vertical="center"/>
    </xf>
    <xf numFmtId="0" fontId="1" fillId="0" borderId="0" xfId="0" applyFont="1" applyFill="1" applyAlignment="1">
      <alignment vertical="center"/>
    </xf>
    <xf numFmtId="0" fontId="3" fillId="0" borderId="0" xfId="0" applyFont="1" applyFill="1" applyAlignment="1">
      <alignment/>
    </xf>
    <xf numFmtId="0" fontId="17" fillId="0" borderId="0" xfId="0" applyFont="1" applyFill="1" applyBorder="1" applyAlignment="1">
      <alignment horizontal="left" vertical="center"/>
    </xf>
    <xf numFmtId="0" fontId="12" fillId="0" borderId="0" xfId="0" applyFont="1" applyFill="1" applyBorder="1" applyAlignment="1">
      <alignment vertical="center"/>
    </xf>
    <xf numFmtId="190" fontId="1" fillId="0" borderId="0" xfId="0" applyNumberFormat="1"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quotePrefix="1">
      <alignment horizontal="left" vertical="center"/>
    </xf>
    <xf numFmtId="0" fontId="12" fillId="0" borderId="0" xfId="0" applyFont="1" applyFill="1" applyBorder="1" applyAlignment="1">
      <alignment horizontal="center" vertical="center"/>
    </xf>
    <xf numFmtId="41" fontId="12" fillId="0" borderId="0" xfId="0" applyNumberFormat="1" applyFont="1" applyFill="1" applyBorder="1" applyAlignment="1">
      <alignment vertical="center"/>
    </xf>
    <xf numFmtId="190" fontId="12" fillId="0" borderId="0" xfId="0" applyNumberFormat="1" applyFont="1" applyFill="1" applyBorder="1" applyAlignment="1">
      <alignment vertical="center"/>
    </xf>
    <xf numFmtId="0" fontId="18" fillId="0" borderId="0" xfId="0" applyFont="1" applyFill="1" applyBorder="1" applyAlignment="1">
      <alignment vertical="center"/>
    </xf>
    <xf numFmtId="0" fontId="12" fillId="0" borderId="0" xfId="0" applyFont="1" applyFill="1" applyBorder="1" applyAlignment="1" quotePrefix="1">
      <alignment horizontal="center" vertical="center"/>
    </xf>
    <xf numFmtId="0" fontId="0" fillId="0" borderId="0" xfId="0" applyFont="1" applyFill="1" applyAlignment="1">
      <alignment horizontal="justify" vertical="center"/>
    </xf>
    <xf numFmtId="0" fontId="1" fillId="0" borderId="0" xfId="0" applyFont="1" applyFill="1" applyAlignment="1">
      <alignment vertical="top" wrapText="1"/>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horizontal="justify"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13" xfId="0" applyFont="1" applyFill="1" applyBorder="1" applyAlignment="1">
      <alignment horizontal="justify" vertical="center"/>
    </xf>
    <xf numFmtId="0" fontId="0" fillId="0" borderId="16" xfId="0" applyFont="1" applyFill="1" applyBorder="1" applyAlignment="1">
      <alignment horizontal="justify" vertical="center"/>
    </xf>
    <xf numFmtId="0" fontId="3" fillId="0" borderId="16" xfId="0" applyFont="1" applyFill="1" applyBorder="1" applyAlignment="1">
      <alignment horizontal="center" vertical="center"/>
    </xf>
    <xf numFmtId="0" fontId="0" fillId="0" borderId="10" xfId="0" applyFont="1" applyFill="1" applyBorder="1" applyAlignment="1">
      <alignment horizontal="left" vertical="center"/>
    </xf>
    <xf numFmtId="3" fontId="0" fillId="0" borderId="13" xfId="42" applyNumberFormat="1" applyFont="1" applyFill="1" applyBorder="1" applyAlignment="1">
      <alignment horizontal="right" vertical="center"/>
    </xf>
    <xf numFmtId="41" fontId="0" fillId="0" borderId="13" xfId="42" applyNumberFormat="1" applyFont="1" applyFill="1" applyBorder="1" applyAlignment="1">
      <alignment horizontal="right" vertical="center"/>
    </xf>
    <xf numFmtId="0" fontId="0" fillId="0" borderId="11" xfId="0" applyFont="1" applyFill="1" applyBorder="1" applyAlignment="1">
      <alignment horizontal="left" vertical="center"/>
    </xf>
    <xf numFmtId="41" fontId="0" fillId="0" borderId="11" xfId="42" applyNumberFormat="1" applyFont="1" applyFill="1" applyBorder="1" applyAlignment="1">
      <alignment horizontal="right" vertical="center"/>
    </xf>
    <xf numFmtId="190" fontId="0" fillId="0" borderId="13" xfId="42" applyNumberFormat="1" applyFont="1" applyFill="1" applyBorder="1" applyAlignment="1">
      <alignment horizontal="right" vertical="center"/>
    </xf>
    <xf numFmtId="0" fontId="0" fillId="0" borderId="13" xfId="0" applyFont="1" applyFill="1" applyBorder="1" applyAlignment="1">
      <alignment horizontal="left" vertical="center"/>
    </xf>
    <xf numFmtId="190" fontId="0" fillId="0" borderId="11" xfId="42"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190" fontId="0" fillId="0" borderId="17" xfId="42" applyNumberFormat="1" applyFont="1" applyFill="1" applyBorder="1" applyAlignment="1">
      <alignment horizontal="right" vertical="center"/>
    </xf>
    <xf numFmtId="0" fontId="0" fillId="0" borderId="16" xfId="0" applyFont="1" applyFill="1" applyBorder="1" applyAlignment="1">
      <alignment horizontal="left" vertical="center"/>
    </xf>
    <xf numFmtId="17" fontId="3" fillId="0" borderId="0" xfId="59" applyNumberFormat="1" applyFont="1" applyFill="1" applyBorder="1" applyAlignment="1">
      <alignment horizontal="center" vertical="center" wrapText="1"/>
      <protection/>
    </xf>
    <xf numFmtId="37" fontId="3" fillId="0" borderId="0" xfId="59" applyNumberFormat="1" applyFont="1" applyFill="1" applyBorder="1" applyAlignment="1">
      <alignment horizontal="center" vertical="center"/>
      <protection/>
    </xf>
    <xf numFmtId="41" fontId="1" fillId="0" borderId="0" xfId="0" applyNumberFormat="1" applyFont="1" applyFill="1" applyAlignment="1">
      <alignment vertical="top" wrapText="1"/>
    </xf>
    <xf numFmtId="0" fontId="1" fillId="0" borderId="0" xfId="0" applyFont="1" applyFill="1" applyAlignment="1">
      <alignment horizontal="center" vertical="top" wrapText="1"/>
    </xf>
    <xf numFmtId="0" fontId="8" fillId="0" borderId="0" xfId="0" applyFont="1" applyFill="1" applyBorder="1" applyAlignment="1">
      <alignment horizontal="left"/>
    </xf>
    <xf numFmtId="0" fontId="11" fillId="0" borderId="0" xfId="0" applyFont="1" applyFill="1" applyAlignment="1">
      <alignment horizontal="left" vertical="top" wrapText="1" indent="3"/>
    </xf>
    <xf numFmtId="41" fontId="1" fillId="0" borderId="0" xfId="0" applyNumberFormat="1" applyFont="1" applyFill="1" applyBorder="1" applyAlignment="1">
      <alignment vertical="top" wrapText="1"/>
    </xf>
    <xf numFmtId="0" fontId="3" fillId="0" borderId="0" xfId="59" applyFont="1" applyFill="1" applyAlignment="1">
      <alignment horizontal="center" vertical="center"/>
      <protection/>
    </xf>
    <xf numFmtId="0" fontId="1" fillId="0" borderId="0" xfId="59" applyFont="1" applyFill="1" applyAlignment="1">
      <alignment vertical="center"/>
      <protection/>
    </xf>
    <xf numFmtId="0" fontId="3" fillId="0" borderId="0" xfId="59" applyFont="1" applyFill="1" applyAlignment="1">
      <alignment vertical="center"/>
      <protection/>
    </xf>
    <xf numFmtId="0" fontId="20" fillId="0" borderId="0" xfId="0" applyFont="1" applyFill="1" applyAlignment="1">
      <alignment horizontal="center"/>
    </xf>
    <xf numFmtId="0" fontId="21" fillId="0" borderId="0" xfId="0" applyFont="1" applyFill="1" applyAlignment="1">
      <alignment/>
    </xf>
    <xf numFmtId="0" fontId="2" fillId="0" borderId="0" xfId="60" applyFont="1" applyAlignment="1">
      <alignment vertical="center"/>
      <protection/>
    </xf>
    <xf numFmtId="0" fontId="1" fillId="0" borderId="0" xfId="0" applyFont="1" applyFill="1" applyAlignment="1">
      <alignment horizontal="left" vertical="top" wrapText="1"/>
    </xf>
    <xf numFmtId="0" fontId="1" fillId="0" borderId="0" xfId="0" applyFont="1" applyFill="1" applyBorder="1" applyAlignment="1">
      <alignment vertical="top" wrapText="1"/>
    </xf>
    <xf numFmtId="0" fontId="3" fillId="0" borderId="0" xfId="0" applyFont="1" applyFill="1" applyAlignment="1">
      <alignment horizontal="center" vertical="top" wrapText="1"/>
    </xf>
    <xf numFmtId="0" fontId="1" fillId="0" borderId="0" xfId="0" applyFont="1" applyFill="1" applyAlignment="1">
      <alignment/>
    </xf>
    <xf numFmtId="41" fontId="1" fillId="0" borderId="17" xfId="0" applyNumberFormat="1" applyFont="1" applyFill="1" applyBorder="1" applyAlignment="1">
      <alignment vertical="top" wrapText="1"/>
    </xf>
    <xf numFmtId="0" fontId="3" fillId="0" borderId="0" xfId="60" applyFont="1" applyFill="1" applyAlignment="1">
      <alignment horizontal="center" vertical="center"/>
      <protection/>
    </xf>
    <xf numFmtId="0" fontId="3" fillId="0" borderId="0" xfId="0" applyFont="1" applyFill="1" applyAlignment="1">
      <alignment horizontal="left" vertical="top" wrapText="1"/>
    </xf>
    <xf numFmtId="0" fontId="8" fillId="0" borderId="0" xfId="0" applyFont="1" applyFill="1" applyAlignment="1">
      <alignment vertical="top" wrapText="1"/>
    </xf>
    <xf numFmtId="0" fontId="4" fillId="0" borderId="0" xfId="0" applyFont="1" applyFill="1" applyAlignment="1">
      <alignment/>
    </xf>
    <xf numFmtId="2" fontId="1" fillId="0" borderId="0" xfId="0" applyNumberFormat="1" applyFont="1" applyFill="1" applyBorder="1" applyAlignment="1">
      <alignment horizontal="justify" vertical="top" wrapText="1"/>
    </xf>
    <xf numFmtId="0" fontId="8" fillId="0" borderId="0" xfId="0" applyFont="1" applyFill="1" applyAlignment="1">
      <alignment horizontal="justify" vertical="top" wrapText="1"/>
    </xf>
    <xf numFmtId="0" fontId="19" fillId="0" borderId="0" xfId="0" applyFont="1" applyFill="1" applyAlignment="1">
      <alignment horizontal="left" vertical="top" wrapText="1" indent="3"/>
    </xf>
    <xf numFmtId="0" fontId="8" fillId="0" borderId="0" xfId="0" applyFont="1" applyFill="1" applyBorder="1" applyAlignment="1">
      <alignment/>
    </xf>
    <xf numFmtId="0" fontId="11" fillId="0" borderId="0" xfId="0" applyFont="1" applyFill="1" applyAlignment="1">
      <alignment horizontal="left" indent="3"/>
    </xf>
    <xf numFmtId="0" fontId="11" fillId="0" borderId="0" xfId="0" applyFont="1" applyFill="1" applyAlignment="1">
      <alignment horizontal="justify"/>
    </xf>
    <xf numFmtId="0" fontId="3" fillId="0" borderId="0" xfId="0" applyFont="1" applyFill="1" applyAlignment="1">
      <alignment vertical="top" wrapText="1"/>
    </xf>
    <xf numFmtId="0" fontId="1" fillId="0" borderId="0" xfId="0" applyFont="1" applyFill="1" applyAlignment="1">
      <alignment horizontal="justify" vertical="top" wrapText="1"/>
    </xf>
    <xf numFmtId="0" fontId="1" fillId="0" borderId="0" xfId="0" applyFont="1" applyFill="1" applyBorder="1" applyAlignment="1">
      <alignment horizontal="left" vertical="top" wrapText="1"/>
    </xf>
    <xf numFmtId="0" fontId="3" fillId="0" borderId="0" xfId="0" applyFont="1" applyFill="1" applyAlignment="1" quotePrefix="1">
      <alignment horizontal="center" vertical="top" wrapText="1"/>
    </xf>
    <xf numFmtId="0" fontId="1" fillId="0" borderId="0" xfId="0" applyFont="1" applyFill="1" applyBorder="1" applyAlignment="1">
      <alignment horizontal="center" vertical="top" wrapText="1"/>
    </xf>
    <xf numFmtId="41" fontId="1" fillId="0" borderId="0" xfId="0" applyNumberFormat="1" applyFont="1" applyFill="1" applyBorder="1" applyAlignment="1">
      <alignment horizontal="center" vertical="top" wrapText="1"/>
    </xf>
    <xf numFmtId="41" fontId="1" fillId="0" borderId="0" xfId="0" applyNumberFormat="1" applyFont="1" applyFill="1" applyBorder="1" applyAlignment="1">
      <alignment horizontal="center"/>
    </xf>
    <xf numFmtId="0" fontId="1" fillId="0" borderId="0" xfId="0" applyFont="1" applyFill="1" applyBorder="1" applyAlignment="1">
      <alignment/>
    </xf>
    <xf numFmtId="41" fontId="1" fillId="0" borderId="0" xfId="0" applyNumberFormat="1" applyFont="1" applyFill="1" applyBorder="1" applyAlignment="1">
      <alignment/>
    </xf>
    <xf numFmtId="190" fontId="24" fillId="0" borderId="0" xfId="42" applyNumberFormat="1" applyFont="1" applyFill="1" applyAlignment="1">
      <alignment horizontal="left" vertical="top" wrapText="1"/>
    </xf>
    <xf numFmtId="0" fontId="1" fillId="0" borderId="0" xfId="0" applyFont="1" applyFill="1" applyAlignment="1" quotePrefix="1">
      <alignment horizontal="left" vertical="top" wrapText="1"/>
    </xf>
    <xf numFmtId="190" fontId="1" fillId="0" borderId="18" xfId="42" applyNumberFormat="1" applyFont="1" applyFill="1" applyBorder="1" applyAlignment="1">
      <alignment horizontal="left" vertical="top" wrapText="1"/>
    </xf>
    <xf numFmtId="190" fontId="1" fillId="0" borderId="0" xfId="42" applyNumberFormat="1" applyFont="1" applyFill="1" applyBorder="1" applyAlignment="1">
      <alignment horizontal="left" vertical="top" wrapText="1"/>
    </xf>
    <xf numFmtId="190" fontId="25" fillId="0" borderId="0" xfId="42" applyNumberFormat="1" applyFont="1" applyFill="1" applyBorder="1" applyAlignment="1">
      <alignment vertical="center"/>
    </xf>
    <xf numFmtId="0" fontId="3" fillId="0" borderId="0" xfId="0" applyFont="1" applyFill="1" applyBorder="1" applyAlignment="1">
      <alignment horizontal="center" vertical="top" wrapText="1"/>
    </xf>
    <xf numFmtId="190" fontId="8" fillId="0" borderId="0" xfId="42" applyNumberFormat="1" applyFont="1" applyFill="1" applyAlignment="1">
      <alignment vertical="top" wrapText="1"/>
    </xf>
    <xf numFmtId="37" fontId="26" fillId="0" borderId="0" xfId="0" applyNumberFormat="1" applyFont="1" applyFill="1" applyBorder="1" applyAlignment="1">
      <alignment vertical="top" wrapText="1"/>
    </xf>
    <xf numFmtId="0" fontId="49" fillId="0" borderId="0" xfId="0" applyFont="1" applyFill="1" applyAlignment="1">
      <alignment/>
    </xf>
    <xf numFmtId="0" fontId="50" fillId="0" borderId="0" xfId="0" applyFont="1" applyFill="1" applyAlignment="1">
      <alignment/>
    </xf>
    <xf numFmtId="0" fontId="51" fillId="0" borderId="0" xfId="0" applyFont="1" applyFill="1" applyAlignment="1">
      <alignment/>
    </xf>
    <xf numFmtId="190" fontId="0" fillId="0" borderId="0" xfId="0" applyNumberFormat="1" applyFont="1" applyFill="1" applyAlignment="1">
      <alignment/>
    </xf>
    <xf numFmtId="193" fontId="16" fillId="0" borderId="16" xfId="60" applyNumberFormat="1" applyFont="1" applyFill="1" applyBorder="1" applyAlignment="1">
      <alignment horizontal="center" vertical="center"/>
      <protection/>
    </xf>
    <xf numFmtId="41" fontId="14" fillId="0" borderId="0" xfId="43" applyFont="1" applyFill="1" applyBorder="1" applyAlignment="1">
      <alignment vertical="center"/>
    </xf>
    <xf numFmtId="41" fontId="14" fillId="0" borderId="0" xfId="60" applyNumberFormat="1" applyFont="1" applyFill="1" applyBorder="1" applyAlignment="1">
      <alignment vertical="center"/>
      <protection/>
    </xf>
    <xf numFmtId="9" fontId="14" fillId="0" borderId="0" xfId="63" applyFont="1" applyFill="1" applyBorder="1" applyAlignment="1">
      <alignment vertical="center"/>
    </xf>
    <xf numFmtId="41" fontId="16" fillId="0" borderId="0" xfId="60" applyNumberFormat="1" applyFont="1" applyFill="1" applyBorder="1" applyAlignment="1">
      <alignment vertical="center"/>
      <protection/>
    </xf>
    <xf numFmtId="9" fontId="16" fillId="0" borderId="0" xfId="63" applyFont="1" applyFill="1" applyBorder="1" applyAlignment="1">
      <alignment vertical="center"/>
    </xf>
    <xf numFmtId="193" fontId="14" fillId="0" borderId="0" xfId="60" applyNumberFormat="1" applyFont="1" applyFill="1" applyBorder="1" applyAlignment="1">
      <alignment vertical="center"/>
      <protection/>
    </xf>
    <xf numFmtId="41" fontId="14" fillId="0" borderId="0" xfId="60" applyNumberFormat="1" applyFont="1" applyFill="1" applyBorder="1" applyAlignment="1">
      <alignment horizontal="right" vertical="center"/>
      <protection/>
    </xf>
    <xf numFmtId="41" fontId="16" fillId="0" borderId="0" xfId="60" applyNumberFormat="1" applyFont="1" applyFill="1" applyBorder="1" applyAlignment="1">
      <alignment horizontal="center" vertical="center"/>
      <protection/>
    </xf>
    <xf numFmtId="193" fontId="16" fillId="0" borderId="0" xfId="60" applyNumberFormat="1" applyFont="1" applyFill="1" applyBorder="1" applyAlignment="1">
      <alignment vertical="center"/>
      <protection/>
    </xf>
    <xf numFmtId="193" fontId="16" fillId="0" borderId="0" xfId="60" applyNumberFormat="1" applyFont="1" applyBorder="1" applyAlignment="1">
      <alignment vertical="center"/>
      <protection/>
    </xf>
    <xf numFmtId="193" fontId="16" fillId="0" borderId="0" xfId="60" applyNumberFormat="1" applyFont="1" applyFill="1" applyBorder="1" applyAlignment="1">
      <alignment horizontal="center" vertical="center"/>
      <protection/>
    </xf>
    <xf numFmtId="37" fontId="0" fillId="0" borderId="17" xfId="0" applyNumberFormat="1" applyFont="1" applyFill="1" applyBorder="1" applyAlignment="1">
      <alignment horizontal="right" vertical="center"/>
    </xf>
    <xf numFmtId="0" fontId="2" fillId="0" borderId="0" xfId="0" applyFont="1" applyFill="1" applyAlignment="1">
      <alignment horizontal="left" vertical="center" wrapText="1"/>
    </xf>
    <xf numFmtId="49" fontId="15" fillId="0" borderId="15" xfId="60" applyNumberFormat="1" applyFont="1" applyFill="1" applyBorder="1" applyAlignment="1">
      <alignment horizontal="center" vertical="center"/>
      <protection/>
    </xf>
    <xf numFmtId="49" fontId="15" fillId="0" borderId="19" xfId="60" applyNumberFormat="1" applyFont="1" applyFill="1" applyBorder="1" applyAlignment="1">
      <alignment horizontal="center" vertical="center"/>
      <protection/>
    </xf>
    <xf numFmtId="49" fontId="15" fillId="0" borderId="13" xfId="60" applyNumberFormat="1" applyFont="1" applyFill="1" applyBorder="1" applyAlignment="1">
      <alignment horizontal="center" vertical="center"/>
      <protection/>
    </xf>
    <xf numFmtId="49" fontId="15" fillId="0" borderId="20" xfId="60" applyNumberFormat="1" applyFont="1" applyFill="1" applyBorder="1" applyAlignment="1">
      <alignment horizontal="center" vertical="center"/>
      <protection/>
    </xf>
    <xf numFmtId="14" fontId="15" fillId="0" borderId="13" xfId="60" applyNumberFormat="1" applyFont="1" applyFill="1" applyBorder="1" applyAlignment="1">
      <alignment horizontal="center" vertical="center"/>
      <protection/>
    </xf>
    <xf numFmtId="41" fontId="15" fillId="0" borderId="13" xfId="60" applyNumberFormat="1" applyFont="1" applyFill="1" applyBorder="1" applyAlignment="1">
      <alignment horizontal="center" vertical="center"/>
      <protection/>
    </xf>
    <xf numFmtId="41" fontId="14" fillId="0" borderId="13" xfId="60" applyNumberFormat="1" applyFont="1" applyFill="1" applyBorder="1" applyAlignment="1">
      <alignment vertical="center"/>
      <protection/>
    </xf>
    <xf numFmtId="9" fontId="14" fillId="0" borderId="13" xfId="63" applyFont="1" applyFill="1" applyBorder="1" applyAlignment="1">
      <alignment vertical="center"/>
    </xf>
    <xf numFmtId="41" fontId="16" fillId="0" borderId="21" xfId="60" applyNumberFormat="1" applyFont="1" applyFill="1" applyBorder="1" applyAlignment="1">
      <alignment vertical="center"/>
      <protection/>
    </xf>
    <xf numFmtId="9" fontId="16" fillId="0" borderId="13" xfId="63" applyFont="1" applyFill="1" applyBorder="1" applyAlignment="1">
      <alignment vertical="center"/>
    </xf>
    <xf numFmtId="193" fontId="14" fillId="0" borderId="13" xfId="60" applyNumberFormat="1" applyFont="1" applyFill="1" applyBorder="1" applyAlignment="1">
      <alignment vertical="center"/>
      <protection/>
    </xf>
    <xf numFmtId="37" fontId="0" fillId="0" borderId="13" xfId="42" applyNumberFormat="1" applyFont="1" applyFill="1" applyBorder="1" applyAlignment="1">
      <alignment horizontal="right" vertical="center"/>
    </xf>
    <xf numFmtId="3" fontId="0" fillId="0" borderId="11" xfId="42"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90" fontId="0" fillId="0" borderId="11" xfId="44" applyNumberFormat="1" applyFont="1" applyFill="1" applyBorder="1" applyAlignment="1">
      <alignment horizontal="right" vertical="center"/>
    </xf>
    <xf numFmtId="190" fontId="0" fillId="0" borderId="13" xfId="44" applyNumberFormat="1" applyFont="1" applyFill="1" applyBorder="1" applyAlignment="1">
      <alignment horizontal="right" vertical="center"/>
    </xf>
    <xf numFmtId="0" fontId="0" fillId="0" borderId="13" xfId="0" applyFont="1" applyFill="1" applyBorder="1" applyAlignment="1">
      <alignment horizontal="left" vertical="center" wrapText="1"/>
    </xf>
    <xf numFmtId="3" fontId="0" fillId="0" borderId="17"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190" fontId="0" fillId="0" borderId="0" xfId="42" applyNumberFormat="1" applyFont="1" applyFill="1" applyBorder="1" applyAlignment="1">
      <alignment horizontal="right" vertical="center"/>
    </xf>
    <xf numFmtId="0" fontId="1" fillId="0" borderId="0" xfId="0" applyFont="1" applyFill="1" applyAlignment="1">
      <alignment wrapText="1"/>
    </xf>
    <xf numFmtId="41" fontId="14" fillId="0" borderId="13" xfId="60" applyNumberFormat="1" applyFont="1" applyFill="1" applyBorder="1" applyAlignment="1">
      <alignment horizontal="right" vertical="center"/>
      <protection/>
    </xf>
    <xf numFmtId="41" fontId="16" fillId="0" borderId="22" xfId="60" applyNumberFormat="1" applyFont="1" applyFill="1" applyBorder="1" applyAlignment="1">
      <alignment vertical="center"/>
      <protection/>
    </xf>
    <xf numFmtId="41" fontId="16" fillId="0" borderId="11" xfId="60" applyNumberFormat="1" applyFont="1" applyFill="1" applyBorder="1" applyAlignment="1">
      <alignment vertical="center"/>
      <protection/>
    </xf>
    <xf numFmtId="41" fontId="14" fillId="0" borderId="11" xfId="60" applyNumberFormat="1" applyFont="1" applyFill="1" applyBorder="1" applyAlignment="1">
      <alignment vertical="center"/>
      <protection/>
    </xf>
    <xf numFmtId="41" fontId="14" fillId="0" borderId="11" xfId="60" applyNumberFormat="1" applyFont="1" applyFill="1" applyBorder="1" applyAlignment="1">
      <alignment horizontal="right" vertical="center"/>
      <protection/>
    </xf>
    <xf numFmtId="41" fontId="16" fillId="0" borderId="22" xfId="60" applyNumberFormat="1" applyFont="1" applyFill="1" applyBorder="1" applyAlignment="1">
      <alignment horizontal="center" vertical="center"/>
      <protection/>
    </xf>
    <xf numFmtId="41" fontId="0" fillId="0" borderId="17" xfId="42" applyNumberFormat="1" applyFont="1" applyFill="1" applyBorder="1" applyAlignment="1">
      <alignment horizontal="right" vertical="center"/>
    </xf>
    <xf numFmtId="190" fontId="1" fillId="0" borderId="0" xfId="44" applyNumberFormat="1" applyFont="1" applyFill="1" applyAlignment="1">
      <alignment/>
    </xf>
    <xf numFmtId="190" fontId="1" fillId="0" borderId="0" xfId="44" applyNumberFormat="1" applyFont="1" applyFill="1" applyBorder="1" applyAlignment="1">
      <alignment/>
    </xf>
    <xf numFmtId="190" fontId="1" fillId="0" borderId="14" xfId="44" applyNumberFormat="1" applyFont="1" applyFill="1" applyBorder="1" applyAlignment="1">
      <alignment/>
    </xf>
    <xf numFmtId="190" fontId="1" fillId="0" borderId="23" xfId="44" applyNumberFormat="1" applyFont="1" applyFill="1" applyBorder="1" applyAlignment="1">
      <alignment/>
    </xf>
    <xf numFmtId="190" fontId="1" fillId="0" borderId="24" xfId="44" applyNumberFormat="1" applyFont="1" applyFill="1" applyBorder="1" applyAlignment="1">
      <alignment/>
    </xf>
    <xf numFmtId="190" fontId="1" fillId="0" borderId="25" xfId="44" applyNumberFormat="1" applyFont="1" applyFill="1" applyBorder="1" applyAlignment="1">
      <alignment/>
    </xf>
    <xf numFmtId="0" fontId="1" fillId="0" borderId="0" xfId="0" applyFont="1" applyFill="1" applyBorder="1" applyAlignment="1">
      <alignment horizontal="left" vertical="center"/>
    </xf>
    <xf numFmtId="0" fontId="1" fillId="0" borderId="0" xfId="0" applyFont="1" applyFill="1" applyBorder="1" applyAlignment="1">
      <alignment vertical="center"/>
    </xf>
    <xf numFmtId="41" fontId="3" fillId="0" borderId="0" xfId="0" applyNumberFormat="1" applyFont="1" applyFill="1" applyBorder="1" applyAlignment="1">
      <alignment horizontal="center" vertical="center"/>
    </xf>
    <xf numFmtId="0" fontId="1"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0" fontId="29" fillId="0" borderId="0" xfId="0" applyFont="1" applyFill="1" applyAlignment="1">
      <alignment/>
    </xf>
    <xf numFmtId="41" fontId="1" fillId="0" borderId="24" xfId="0" applyNumberFormat="1" applyFont="1" applyFill="1" applyBorder="1" applyAlignment="1">
      <alignment vertical="center"/>
    </xf>
    <xf numFmtId="0" fontId="4" fillId="0" borderId="0" xfId="0" applyFont="1" applyFill="1" applyBorder="1" applyAlignment="1">
      <alignment vertical="center"/>
    </xf>
    <xf numFmtId="190" fontId="1" fillId="0" borderId="0" xfId="42" applyNumberFormat="1" applyFont="1" applyFill="1" applyAlignment="1">
      <alignment horizontal="right"/>
    </xf>
    <xf numFmtId="0" fontId="3" fillId="0" borderId="0" xfId="0" applyFont="1" applyFill="1" applyBorder="1" applyAlignment="1">
      <alignment vertical="center"/>
    </xf>
    <xf numFmtId="41" fontId="3" fillId="0" borderId="18" xfId="0" applyNumberFormat="1" applyFont="1" applyFill="1" applyBorder="1" applyAlignment="1">
      <alignment vertical="center"/>
    </xf>
    <xf numFmtId="41" fontId="3"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Border="1" applyAlignment="1" quotePrefix="1">
      <alignment horizontal="left" vertical="center"/>
    </xf>
    <xf numFmtId="41" fontId="3" fillId="0" borderId="25" xfId="0" applyNumberFormat="1" applyFont="1" applyFill="1" applyBorder="1" applyAlignment="1">
      <alignment vertical="center"/>
    </xf>
    <xf numFmtId="41" fontId="1" fillId="0" borderId="0" xfId="42" applyNumberFormat="1" applyFont="1" applyFill="1" applyBorder="1" applyAlignment="1">
      <alignment vertical="center"/>
    </xf>
    <xf numFmtId="43" fontId="3" fillId="0" borderId="0" xfId="42" applyNumberFormat="1" applyFont="1" applyFill="1" applyBorder="1" applyAlignment="1">
      <alignment vertical="center"/>
    </xf>
    <xf numFmtId="190" fontId="3" fillId="0" borderId="0" xfId="42" applyNumberFormat="1" applyFont="1" applyFill="1" applyBorder="1" applyAlignment="1">
      <alignment vertical="center"/>
    </xf>
    <xf numFmtId="0" fontId="0" fillId="0" borderId="0" xfId="0" applyFont="1" applyFill="1" applyBorder="1" applyAlignment="1">
      <alignment/>
    </xf>
    <xf numFmtId="41" fontId="14" fillId="0" borderId="15" xfId="43" applyFont="1" applyFill="1" applyBorder="1" applyAlignment="1">
      <alignment vertical="center"/>
    </xf>
    <xf numFmtId="41" fontId="14" fillId="0" borderId="16" xfId="60" applyNumberFormat="1" applyFont="1" applyFill="1" applyBorder="1" applyAlignment="1">
      <alignment vertical="center"/>
      <protection/>
    </xf>
    <xf numFmtId="41" fontId="0" fillId="0" borderId="0" xfId="0" applyNumberFormat="1" applyFont="1" applyFill="1" applyAlignment="1">
      <alignment/>
    </xf>
    <xf numFmtId="43" fontId="0" fillId="0" borderId="0" xfId="0" applyNumberFormat="1" applyFont="1" applyFill="1" applyAlignment="1">
      <alignment/>
    </xf>
    <xf numFmtId="9" fontId="16" fillId="0" borderId="11" xfId="63" applyFont="1" applyFill="1" applyBorder="1" applyAlignment="1">
      <alignment vertical="center"/>
    </xf>
    <xf numFmtId="41" fontId="16" fillId="0" borderId="21" xfId="60" applyNumberFormat="1" applyFont="1" applyFill="1" applyBorder="1" applyAlignment="1">
      <alignment horizontal="center" vertical="center"/>
      <protection/>
    </xf>
    <xf numFmtId="41" fontId="16" fillId="0" borderId="26" xfId="60" applyNumberFormat="1" applyFont="1" applyFill="1" applyBorder="1" applyAlignment="1">
      <alignment vertical="center"/>
      <protection/>
    </xf>
    <xf numFmtId="41" fontId="14" fillId="0" borderId="11" xfId="60" applyNumberFormat="1" applyFont="1" applyFill="1" applyBorder="1" applyAlignment="1">
      <alignment horizontal="center" vertical="center"/>
      <protection/>
    </xf>
    <xf numFmtId="41" fontId="14" fillId="0" borderId="13" xfId="60" applyNumberFormat="1" applyFont="1" applyFill="1" applyBorder="1" applyAlignment="1">
      <alignment horizontal="center" vertical="center"/>
      <protection/>
    </xf>
    <xf numFmtId="193" fontId="16" fillId="0" borderId="11" xfId="60" applyNumberFormat="1" applyFont="1" applyFill="1" applyBorder="1" applyAlignment="1">
      <alignment vertical="center"/>
      <protection/>
    </xf>
    <xf numFmtId="193" fontId="16" fillId="0" borderId="12" xfId="60" applyNumberFormat="1" applyFont="1" applyFill="1" applyBorder="1" applyAlignment="1">
      <alignment vertical="center"/>
      <protection/>
    </xf>
    <xf numFmtId="193" fontId="16" fillId="0" borderId="16" xfId="60" applyNumberFormat="1" applyFont="1" applyFill="1" applyBorder="1" applyAlignment="1">
      <alignment vertical="center"/>
      <protection/>
    </xf>
    <xf numFmtId="0" fontId="30" fillId="0" borderId="0" xfId="0" applyFont="1" applyFill="1" applyBorder="1" applyAlignment="1">
      <alignment vertical="top" wrapText="1"/>
    </xf>
    <xf numFmtId="0" fontId="1" fillId="0" borderId="27" xfId="0" applyFont="1" applyFill="1" applyBorder="1" applyAlignment="1">
      <alignment horizontal="center" vertical="center" wrapText="1"/>
    </xf>
    <xf numFmtId="3" fontId="1" fillId="0" borderId="28" xfId="0" applyNumberFormat="1" applyFont="1" applyFill="1" applyBorder="1" applyAlignment="1">
      <alignment horizontal="center" vertical="center" wrapText="1"/>
    </xf>
    <xf numFmtId="0" fontId="26" fillId="0" borderId="0" xfId="0" applyFont="1" applyFill="1" applyAlignment="1">
      <alignment vertical="center"/>
    </xf>
    <xf numFmtId="0" fontId="1" fillId="0" borderId="10" xfId="0" applyFont="1" applyFill="1" applyBorder="1" applyAlignment="1" quotePrefix="1">
      <alignment horizontal="center" vertical="top" wrapText="1"/>
    </xf>
    <xf numFmtId="41" fontId="3" fillId="0" borderId="15" xfId="0" applyNumberFormat="1" applyFont="1" applyFill="1" applyBorder="1" applyAlignment="1">
      <alignment horizontal="center" vertical="top" wrapText="1"/>
    </xf>
    <xf numFmtId="0" fontId="1" fillId="0" borderId="11" xfId="0" applyFont="1" applyFill="1" applyBorder="1" applyAlignment="1" quotePrefix="1">
      <alignment horizontal="center" vertical="top" wrapText="1"/>
    </xf>
    <xf numFmtId="14" fontId="3" fillId="0" borderId="13" xfId="0" applyNumberFormat="1" applyFont="1" applyFill="1" applyBorder="1" applyAlignment="1">
      <alignment horizontal="center" vertical="top" wrapText="1"/>
    </xf>
    <xf numFmtId="0" fontId="1" fillId="0" borderId="12" xfId="0" applyFont="1" applyFill="1" applyBorder="1" applyAlignment="1" quotePrefix="1">
      <alignment horizontal="center" vertical="top" wrapText="1"/>
    </xf>
    <xf numFmtId="41" fontId="3" fillId="0" borderId="16" xfId="0" applyNumberFormat="1" applyFont="1" applyFill="1" applyBorder="1" applyAlignment="1">
      <alignment horizontal="center" vertical="top" wrapText="1"/>
    </xf>
    <xf numFmtId="41" fontId="3" fillId="0" borderId="17" xfId="0" applyNumberFormat="1" applyFont="1" applyFill="1" applyBorder="1" applyAlignment="1">
      <alignment horizontal="center" vertical="top" wrapText="1"/>
    </xf>
    <xf numFmtId="0" fontId="1" fillId="0" borderId="29" xfId="0" applyFont="1" applyFill="1" applyBorder="1" applyAlignment="1">
      <alignment horizontal="center" vertical="top" wrapText="1"/>
    </xf>
    <xf numFmtId="41" fontId="1" fillId="0" borderId="17" xfId="43" applyFont="1" applyFill="1" applyBorder="1" applyAlignment="1">
      <alignment vertical="top" wrapText="1"/>
    </xf>
    <xf numFmtId="199" fontId="1" fillId="0" borderId="17" xfId="0" applyNumberFormat="1" applyFont="1" applyFill="1" applyBorder="1" applyAlignment="1">
      <alignment horizontal="center" vertical="top" wrapText="1"/>
    </xf>
    <xf numFmtId="0" fontId="1" fillId="0" borderId="0" xfId="0" applyFont="1" applyFill="1" applyAlignment="1" quotePrefix="1">
      <alignment horizontal="center" vertical="top" wrapText="1"/>
    </xf>
    <xf numFmtId="41" fontId="1" fillId="0" borderId="0" xfId="0" applyNumberFormat="1" applyFont="1" applyFill="1" applyAlignment="1">
      <alignment horizontal="right" vertical="top" wrapText="1"/>
    </xf>
    <xf numFmtId="41" fontId="1" fillId="0" borderId="0" xfId="0" applyNumberFormat="1" applyFont="1" applyFill="1" applyAlignment="1">
      <alignment horizontal="left" vertical="top" wrapText="1"/>
    </xf>
    <xf numFmtId="41" fontId="1" fillId="0" borderId="25" xfId="0" applyNumberFormat="1" applyFont="1" applyFill="1" applyBorder="1" applyAlignment="1">
      <alignment vertical="top" wrapText="1"/>
    </xf>
    <xf numFmtId="0" fontId="8" fillId="0" borderId="15" xfId="0" applyFont="1" applyFill="1" applyBorder="1" applyAlignment="1">
      <alignment horizontal="center"/>
    </xf>
    <xf numFmtId="0" fontId="8" fillId="0" borderId="13" xfId="0" applyFont="1" applyFill="1" applyBorder="1" applyAlignment="1">
      <alignment horizontal="center"/>
    </xf>
    <xf numFmtId="15" fontId="8" fillId="0" borderId="16" xfId="0" applyNumberFormat="1" applyFont="1" applyFill="1" applyBorder="1" applyAlignment="1" quotePrefix="1">
      <alignment horizontal="center"/>
    </xf>
    <xf numFmtId="0" fontId="26" fillId="0" borderId="0" xfId="0" applyFont="1" applyFill="1" applyAlignment="1">
      <alignment horizontal="center" vertical="top" wrapText="1"/>
    </xf>
    <xf numFmtId="0" fontId="1" fillId="0" borderId="0" xfId="0" applyFont="1" applyFill="1" applyBorder="1" applyAlignment="1">
      <alignment horizontal="left"/>
    </xf>
    <xf numFmtId="190" fontId="1" fillId="0" borderId="18" xfId="42" applyNumberFormat="1" applyFont="1" applyFill="1" applyBorder="1" applyAlignment="1">
      <alignment vertical="top" wrapText="1"/>
    </xf>
    <xf numFmtId="190" fontId="1" fillId="0" borderId="0" xfId="42" applyNumberFormat="1" applyFont="1" applyFill="1" applyAlignment="1">
      <alignment vertical="top" wrapText="1"/>
    </xf>
    <xf numFmtId="190" fontId="8" fillId="0" borderId="0" xfId="44" applyNumberFormat="1" applyFont="1" applyFill="1" applyAlignment="1">
      <alignment/>
    </xf>
    <xf numFmtId="0" fontId="8" fillId="0" borderId="0" xfId="0" applyFont="1" applyFill="1" applyAlignment="1">
      <alignment horizontal="center"/>
    </xf>
    <xf numFmtId="43" fontId="8" fillId="0" borderId="0" xfId="0" applyNumberFormat="1" applyFont="1" applyFill="1" applyAlignment="1">
      <alignment/>
    </xf>
    <xf numFmtId="0" fontId="1" fillId="0" borderId="0" xfId="0" applyFont="1" applyFill="1" applyBorder="1" applyAlignment="1" quotePrefix="1">
      <alignment horizontal="left"/>
    </xf>
    <xf numFmtId="190" fontId="1" fillId="0" borderId="0" xfId="42" applyNumberFormat="1" applyFont="1" applyFill="1" applyBorder="1" applyAlignment="1">
      <alignment horizontal="left"/>
    </xf>
    <xf numFmtId="190" fontId="1" fillId="0" borderId="0" xfId="42" applyNumberFormat="1" applyFont="1" applyFill="1" applyAlignment="1">
      <alignment horizontal="center" vertical="top" wrapText="1"/>
    </xf>
    <xf numFmtId="14" fontId="8" fillId="0" borderId="0" xfId="0" applyNumberFormat="1" applyFont="1" applyFill="1" applyBorder="1" applyAlignment="1">
      <alignment/>
    </xf>
    <xf numFmtId="190" fontId="8" fillId="0" borderId="0" xfId="44" applyNumberFormat="1" applyFont="1" applyFill="1" applyBorder="1" applyAlignment="1">
      <alignment/>
    </xf>
    <xf numFmtId="0" fontId="8" fillId="0" borderId="0" xfId="0" applyFont="1" applyFill="1" applyBorder="1" applyAlignment="1">
      <alignment horizontal="center"/>
    </xf>
    <xf numFmtId="43" fontId="8" fillId="0" borderId="0" xfId="0" applyNumberFormat="1" applyFont="1" applyFill="1" applyBorder="1" applyAlignment="1">
      <alignment/>
    </xf>
    <xf numFmtId="190" fontId="1" fillId="0" borderId="0" xfId="42" applyNumberFormat="1" applyFont="1" applyFill="1" applyAlignment="1">
      <alignment/>
    </xf>
    <xf numFmtId="190" fontId="1" fillId="0" borderId="17" xfId="42" applyNumberFormat="1" applyFont="1" applyFill="1" applyBorder="1" applyAlignment="1">
      <alignment horizontal="left"/>
    </xf>
    <xf numFmtId="190" fontId="8" fillId="0" borderId="0" xfId="42" applyNumberFormat="1" applyFont="1" applyFill="1" applyBorder="1" applyAlignment="1">
      <alignment horizontal="left"/>
    </xf>
    <xf numFmtId="43" fontId="1" fillId="0" borderId="18" xfId="42" applyNumberFormat="1" applyFont="1" applyFill="1" applyBorder="1" applyAlignment="1">
      <alignment horizontal="left"/>
    </xf>
    <xf numFmtId="190" fontId="24" fillId="0" borderId="0" xfId="42" applyNumberFormat="1" applyFont="1" applyFill="1" applyAlignment="1">
      <alignment vertical="top" wrapText="1"/>
    </xf>
    <xf numFmtId="190" fontId="31" fillId="0" borderId="0" xfId="44" applyNumberFormat="1" applyFont="1" applyFill="1" applyBorder="1" applyAlignment="1">
      <alignment/>
    </xf>
    <xf numFmtId="0" fontId="31" fillId="0" borderId="0" xfId="0" applyFont="1" applyFill="1" applyBorder="1" applyAlignment="1">
      <alignment/>
    </xf>
    <xf numFmtId="43" fontId="31" fillId="0" borderId="0" xfId="0" applyNumberFormat="1" applyFont="1" applyFill="1" applyBorder="1" applyAlignment="1">
      <alignment/>
    </xf>
    <xf numFmtId="43" fontId="8" fillId="0" borderId="0" xfId="44" applyFont="1" applyFill="1" applyBorder="1" applyAlignment="1">
      <alignment/>
    </xf>
    <xf numFmtId="0" fontId="1" fillId="0" borderId="0" xfId="0" applyFont="1" applyFill="1" applyAlignment="1">
      <alignment horizontal="left" vertical="top"/>
    </xf>
    <xf numFmtId="0" fontId="1" fillId="0" borderId="0" xfId="0" applyFont="1" applyFill="1" applyAlignment="1">
      <alignment horizontal="left"/>
    </xf>
    <xf numFmtId="43" fontId="29" fillId="0" borderId="0" xfId="0" applyNumberFormat="1" applyFont="1" applyFill="1" applyAlignment="1">
      <alignment/>
    </xf>
    <xf numFmtId="208" fontId="14" fillId="0" borderId="13" xfId="63" applyNumberFormat="1" applyFont="1" applyFill="1" applyBorder="1" applyAlignment="1">
      <alignment vertical="center"/>
    </xf>
    <xf numFmtId="0" fontId="1" fillId="0" borderId="17" xfId="0" applyFont="1" applyFill="1" applyBorder="1" applyAlignment="1">
      <alignment horizontal="center" vertical="top" wrapText="1"/>
    </xf>
    <xf numFmtId="190" fontId="1" fillId="0" borderId="17" xfId="42" applyNumberFormat="1" applyFont="1" applyFill="1" applyBorder="1" applyAlignment="1">
      <alignment/>
    </xf>
    <xf numFmtId="190" fontId="1" fillId="0" borderId="29" xfId="42" applyNumberFormat="1" applyFont="1" applyFill="1" applyBorder="1" applyAlignment="1">
      <alignment/>
    </xf>
    <xf numFmtId="41" fontId="1" fillId="0" borderId="21" xfId="0" applyNumberFormat="1" applyFont="1" applyFill="1" applyBorder="1" applyAlignment="1">
      <alignment horizontal="center"/>
    </xf>
    <xf numFmtId="0" fontId="1" fillId="0" borderId="0" xfId="0" applyFont="1" applyFill="1" applyAlignment="1">
      <alignment vertical="top"/>
    </xf>
    <xf numFmtId="0" fontId="26"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90" fontId="1" fillId="0" borderId="0" xfId="42" applyNumberFormat="1" applyFont="1" applyFill="1" applyBorder="1" applyAlignment="1">
      <alignment horizontal="right" vertical="top" wrapText="1"/>
    </xf>
    <xf numFmtId="190" fontId="8" fillId="0" borderId="0" xfId="42" applyNumberFormat="1" applyFont="1" applyFill="1" applyAlignment="1">
      <alignment horizontal="right"/>
    </xf>
    <xf numFmtId="190" fontId="1" fillId="0" borderId="24" xfId="42" applyNumberFormat="1" applyFont="1" applyFill="1" applyBorder="1" applyAlignment="1">
      <alignment horizontal="right" vertical="top" wrapText="1"/>
    </xf>
    <xf numFmtId="41" fontId="1" fillId="0" borderId="18" xfId="0" applyNumberFormat="1" applyFont="1" applyFill="1" applyBorder="1" applyAlignment="1">
      <alignment vertical="top" wrapText="1"/>
    </xf>
    <xf numFmtId="0" fontId="1" fillId="0" borderId="15" xfId="0" applyFont="1" applyFill="1" applyBorder="1" applyAlignment="1">
      <alignment horizontal="center" vertical="top" wrapText="1"/>
    </xf>
    <xf numFmtId="15" fontId="1" fillId="0" borderId="13" xfId="0" applyNumberFormat="1" applyFont="1" applyFill="1" applyBorder="1" applyAlignment="1">
      <alignment horizontal="center" vertical="top" wrapText="1"/>
    </xf>
    <xf numFmtId="14" fontId="1" fillId="0" borderId="13" xfId="0" applyNumberFormat="1"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23" xfId="0" applyFont="1" applyFill="1" applyBorder="1" applyAlignment="1">
      <alignment vertical="top" wrapText="1"/>
    </xf>
    <xf numFmtId="0" fontId="1" fillId="0" borderId="15" xfId="0" applyFont="1" applyFill="1" applyBorder="1" applyAlignment="1">
      <alignment vertical="top" wrapText="1"/>
    </xf>
    <xf numFmtId="0" fontId="1" fillId="0" borderId="0" xfId="0" applyFont="1" applyFill="1" applyBorder="1" applyAlignment="1" quotePrefix="1">
      <alignment horizontal="left" vertical="justify"/>
    </xf>
    <xf numFmtId="41" fontId="1" fillId="0" borderId="13" xfId="0" applyNumberFormat="1" applyFont="1" applyFill="1" applyBorder="1" applyAlignment="1">
      <alignment vertical="top" wrapText="1"/>
    </xf>
    <xf numFmtId="0" fontId="1" fillId="0" borderId="14" xfId="0" applyFont="1" applyFill="1" applyBorder="1" applyAlignment="1" quotePrefix="1">
      <alignment horizontal="left" vertical="justify"/>
    </xf>
    <xf numFmtId="0" fontId="1" fillId="0" borderId="14" xfId="0" applyFont="1" applyFill="1" applyBorder="1" applyAlignment="1">
      <alignment vertical="top" wrapText="1"/>
    </xf>
    <xf numFmtId="41" fontId="1" fillId="0" borderId="16" xfId="0" applyNumberFormat="1" applyFont="1" applyFill="1" applyBorder="1" applyAlignment="1">
      <alignment vertical="top" wrapText="1"/>
    </xf>
    <xf numFmtId="0" fontId="1" fillId="0" borderId="11" xfId="0" applyFont="1" applyFill="1" applyBorder="1" applyAlignment="1">
      <alignment horizontal="center" vertical="top" wrapText="1"/>
    </xf>
    <xf numFmtId="41" fontId="3" fillId="0" borderId="13" xfId="0" applyNumberFormat="1" applyFont="1" applyFill="1" applyBorder="1" applyAlignment="1">
      <alignment vertical="top" wrapText="1"/>
    </xf>
    <xf numFmtId="0" fontId="1" fillId="0" borderId="24" xfId="0" applyFont="1" applyFill="1" applyBorder="1" applyAlignment="1">
      <alignment vertical="top" wrapText="1"/>
    </xf>
    <xf numFmtId="0" fontId="8" fillId="0" borderId="14" xfId="0" applyFont="1" applyFill="1" applyBorder="1" applyAlignment="1">
      <alignment horizontal="left"/>
    </xf>
    <xf numFmtId="41" fontId="3" fillId="0" borderId="16" xfId="0" applyNumberFormat="1" applyFont="1" applyFill="1" applyBorder="1" applyAlignment="1">
      <alignment vertical="top" wrapText="1"/>
    </xf>
    <xf numFmtId="0" fontId="1" fillId="0" borderId="15" xfId="0" applyFont="1" applyFill="1" applyBorder="1" applyAlignment="1">
      <alignment horizontal="center"/>
    </xf>
    <xf numFmtId="0" fontId="11" fillId="0" borderId="0" xfId="0" applyFont="1" applyFill="1" applyAlignment="1">
      <alignment horizontal="center" vertical="top" wrapText="1"/>
    </xf>
    <xf numFmtId="0" fontId="1" fillId="0" borderId="13" xfId="0" applyFont="1" applyFill="1" applyBorder="1" applyAlignment="1">
      <alignment horizontal="center"/>
    </xf>
    <xf numFmtId="15" fontId="11" fillId="0" borderId="0" xfId="0" applyNumberFormat="1" applyFont="1" applyFill="1" applyAlignment="1">
      <alignment horizontal="center" vertical="top" wrapText="1"/>
    </xf>
    <xf numFmtId="0" fontId="1" fillId="0" borderId="13" xfId="0" applyFont="1" applyFill="1" applyBorder="1" applyAlignment="1" quotePrefix="1">
      <alignment horizontal="center"/>
    </xf>
    <xf numFmtId="0" fontId="1" fillId="0" borderId="16" xfId="0" applyFont="1" applyFill="1" applyBorder="1" applyAlignment="1">
      <alignment horizontal="center" vertical="top" wrapText="1"/>
    </xf>
    <xf numFmtId="0" fontId="1" fillId="0" borderId="0" xfId="0" applyFont="1" applyFill="1" applyAlignment="1">
      <alignment horizontal="right" vertical="top" wrapText="1" indent="3"/>
    </xf>
    <xf numFmtId="190" fontId="1" fillId="0" borderId="0" xfId="42" applyNumberFormat="1" applyFont="1" applyFill="1" applyBorder="1" applyAlignment="1">
      <alignment/>
    </xf>
    <xf numFmtId="0" fontId="13" fillId="33" borderId="0" xfId="0" applyFont="1" applyFill="1" applyAlignment="1">
      <alignment horizontal="center" vertical="top" wrapText="1"/>
    </xf>
    <xf numFmtId="0" fontId="2" fillId="33" borderId="0" xfId="60" applyFont="1" applyFill="1" applyAlignment="1">
      <alignment horizontal="center" vertical="top"/>
      <protection/>
    </xf>
    <xf numFmtId="0" fontId="3" fillId="0" borderId="0" xfId="60" applyFont="1" applyFill="1" applyAlignment="1">
      <alignment horizontal="center" vertical="center"/>
      <protection/>
    </xf>
    <xf numFmtId="0" fontId="3" fillId="33" borderId="0" xfId="60" applyFont="1" applyFill="1" applyAlignment="1">
      <alignment horizontal="center" vertical="center"/>
      <protection/>
    </xf>
    <xf numFmtId="0" fontId="2" fillId="0" borderId="0" xfId="0" applyFont="1" applyAlignment="1">
      <alignment horizontal="left" vertical="center" wrapText="1"/>
    </xf>
    <xf numFmtId="49" fontId="15" fillId="0" borderId="10" xfId="60" applyNumberFormat="1" applyFont="1" applyFill="1" applyBorder="1" applyAlignment="1">
      <alignment horizontal="center" vertical="center"/>
      <protection/>
    </xf>
    <xf numFmtId="49" fontId="15" fillId="0" borderId="30" xfId="60" applyNumberFormat="1" applyFont="1" applyFill="1" applyBorder="1" applyAlignment="1">
      <alignment horizontal="center" vertical="center"/>
      <protection/>
    </xf>
    <xf numFmtId="49" fontId="15" fillId="0" borderId="29" xfId="60" applyNumberFormat="1" applyFont="1" applyFill="1" applyBorder="1" applyAlignment="1">
      <alignment horizontal="center" vertical="center"/>
      <protection/>
    </xf>
    <xf numFmtId="0" fontId="2" fillId="0" borderId="0" xfId="0" applyFont="1" applyFill="1" applyAlignment="1">
      <alignment horizontal="left" vertical="center" wrapText="1"/>
    </xf>
    <xf numFmtId="0" fontId="13" fillId="0" borderId="0" xfId="0" applyFont="1" applyFill="1" applyAlignment="1">
      <alignment horizontal="center" vertical="top" wrapText="1"/>
    </xf>
    <xf numFmtId="190" fontId="2" fillId="0" borderId="0" xfId="0" applyNumberFormat="1" applyFont="1" applyFill="1" applyAlignment="1" quotePrefix="1">
      <alignment horizontal="center" vertical="top" wrapText="1"/>
    </xf>
    <xf numFmtId="190"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9" fillId="0" borderId="0" xfId="0" applyFont="1" applyFill="1" applyAlignment="1">
      <alignment horizontal="center" vertical="top" wrapText="1"/>
    </xf>
    <xf numFmtId="0" fontId="2" fillId="0" borderId="0" xfId="0" applyFont="1" applyFill="1" applyAlignment="1">
      <alignment horizontal="center" vertical="top" wrapText="1"/>
    </xf>
    <xf numFmtId="0" fontId="1" fillId="0" borderId="0" xfId="0" applyFont="1" applyFill="1" applyAlignment="1">
      <alignment horizontal="left" vertical="top" wrapText="1"/>
    </xf>
    <xf numFmtId="3" fontId="1" fillId="0" borderId="29" xfId="0" applyNumberFormat="1" applyFont="1" applyFill="1" applyBorder="1" applyAlignment="1">
      <alignment horizontal="right" vertical="center" wrapText="1"/>
    </xf>
    <xf numFmtId="0" fontId="1" fillId="0" borderId="30" xfId="0" applyFont="1" applyFill="1" applyBorder="1" applyAlignment="1">
      <alignment/>
    </xf>
    <xf numFmtId="0" fontId="3" fillId="0" borderId="29" xfId="0" applyFont="1" applyFill="1" applyBorder="1" applyAlignment="1">
      <alignment vertical="center" wrapText="1"/>
    </xf>
    <xf numFmtId="0" fontId="1" fillId="0" borderId="30" xfId="0" applyFont="1" applyFill="1" applyBorder="1" applyAlignment="1">
      <alignment wrapText="1"/>
    </xf>
    <xf numFmtId="190" fontId="1" fillId="0" borderId="29" xfId="42" applyNumberFormat="1" applyFont="1" applyFill="1" applyBorder="1" applyAlignment="1">
      <alignment horizontal="right" vertical="center" wrapText="1" indent="1"/>
    </xf>
    <xf numFmtId="190" fontId="1" fillId="0" borderId="30" xfId="42" applyNumberFormat="1" applyFont="1" applyFill="1" applyBorder="1" applyAlignment="1">
      <alignment horizontal="right" vertical="center" wrapText="1" indent="1"/>
    </xf>
    <xf numFmtId="0" fontId="1" fillId="0" borderId="29" xfId="0" applyFont="1" applyFill="1" applyBorder="1" applyAlignment="1">
      <alignment vertical="center" wrapText="1"/>
    </xf>
    <xf numFmtId="190" fontId="1" fillId="0" borderId="29" xfId="42" applyNumberFormat="1" applyFont="1" applyFill="1" applyBorder="1" applyAlignment="1">
      <alignment vertical="center" wrapText="1"/>
    </xf>
    <xf numFmtId="190" fontId="1" fillId="0" borderId="30" xfId="42" applyNumberFormat="1" applyFont="1" applyFill="1" applyBorder="1" applyAlignment="1">
      <alignment vertical="center"/>
    </xf>
    <xf numFmtId="0" fontId="3" fillId="0" borderId="0" xfId="0" applyFont="1" applyFill="1" applyAlignment="1">
      <alignment vertical="top" wrapText="1"/>
    </xf>
    <xf numFmtId="0" fontId="3" fillId="0" borderId="29" xfId="0" applyFont="1" applyFill="1" applyBorder="1" applyAlignment="1">
      <alignment horizontal="center" vertical="center" wrapText="1"/>
    </xf>
    <xf numFmtId="0" fontId="1" fillId="0" borderId="30" xfId="0" applyFont="1" applyFill="1" applyBorder="1" applyAlignment="1">
      <alignment horizontal="center" wrapText="1"/>
    </xf>
    <xf numFmtId="0" fontId="1" fillId="0" borderId="30" xfId="0" applyFont="1" applyFill="1" applyBorder="1" applyAlignment="1">
      <alignment horizontal="center"/>
    </xf>
    <xf numFmtId="0" fontId="1" fillId="0" borderId="30" xfId="0" applyFont="1" applyFill="1" applyBorder="1" applyAlignment="1">
      <alignment horizontal="center" vertical="center" wrapText="1"/>
    </xf>
    <xf numFmtId="0" fontId="3" fillId="0" borderId="30" xfId="0" applyFont="1" applyFill="1" applyBorder="1" applyAlignment="1">
      <alignment horizontal="center" vertical="center"/>
    </xf>
    <xf numFmtId="41" fontId="1" fillId="0" borderId="23" xfId="0" applyNumberFormat="1" applyFont="1" applyFill="1" applyBorder="1" applyAlignment="1">
      <alignment horizontal="center" vertical="top" wrapText="1"/>
    </xf>
    <xf numFmtId="41" fontId="1" fillId="0" borderId="19" xfId="0" applyNumberFormat="1" applyFont="1" applyFill="1" applyBorder="1" applyAlignment="1">
      <alignment horizontal="center" vertical="top" wrapText="1"/>
    </xf>
    <xf numFmtId="0" fontId="3" fillId="0" borderId="0" xfId="0" applyFont="1" applyFill="1" applyAlignment="1">
      <alignment horizontal="left" vertical="top" wrapText="1"/>
    </xf>
    <xf numFmtId="41" fontId="1" fillId="0" borderId="24" xfId="0" applyNumberFormat="1" applyFont="1" applyFill="1" applyBorder="1" applyAlignment="1">
      <alignment horizontal="left" vertical="top" wrapText="1" indent="1"/>
    </xf>
    <xf numFmtId="41" fontId="1" fillId="0" borderId="30" xfId="0" applyNumberFormat="1" applyFont="1" applyFill="1" applyBorder="1" applyAlignment="1">
      <alignment horizontal="left" vertical="top" wrapText="1" indent="1"/>
    </xf>
    <xf numFmtId="41" fontId="1" fillId="0" borderId="14" xfId="0" applyNumberFormat="1" applyFont="1" applyFill="1" applyBorder="1" applyAlignment="1">
      <alignment horizontal="center" vertical="top" wrapText="1"/>
    </xf>
    <xf numFmtId="41" fontId="1" fillId="0" borderId="31" xfId="0" applyNumberFormat="1" applyFont="1" applyFill="1" applyBorder="1" applyAlignment="1">
      <alignment horizontal="center" vertical="top" wrapText="1"/>
    </xf>
    <xf numFmtId="0" fontId="1" fillId="0" borderId="0" xfId="0" applyFont="1" applyFill="1" applyAlignment="1">
      <alignment vertical="top" wrapText="1"/>
    </xf>
    <xf numFmtId="0" fontId="0" fillId="0" borderId="0" xfId="0" applyFont="1" applyFill="1" applyAlignment="1">
      <alignment horizontal="left" wrapText="1"/>
    </xf>
    <xf numFmtId="0" fontId="3" fillId="0" borderId="29" xfId="0" applyFont="1" applyFill="1" applyBorder="1" applyAlignment="1">
      <alignment horizontal="center" vertical="top" wrapText="1"/>
    </xf>
    <xf numFmtId="0" fontId="3" fillId="0" borderId="24" xfId="0" applyFont="1" applyFill="1" applyBorder="1" applyAlignment="1">
      <alignment horizontal="center" vertical="top" wrapText="1"/>
    </xf>
    <xf numFmtId="41" fontId="1" fillId="0" borderId="0" xfId="0" applyNumberFormat="1" applyFont="1" applyFill="1" applyBorder="1" applyAlignment="1">
      <alignment horizontal="center" vertical="top" wrapText="1"/>
    </xf>
    <xf numFmtId="41" fontId="1" fillId="0" borderId="20" xfId="0" applyNumberFormat="1" applyFont="1" applyFill="1" applyBorder="1" applyAlignment="1">
      <alignment horizontal="center" vertical="top" wrapText="1"/>
    </xf>
    <xf numFmtId="0" fontId="1" fillId="0" borderId="17" xfId="0" applyFont="1" applyFill="1" applyBorder="1" applyAlignment="1">
      <alignment horizontal="left" vertical="top" wrapText="1"/>
    </xf>
    <xf numFmtId="0" fontId="1" fillId="0" borderId="29" xfId="0" applyFont="1" applyFill="1" applyBorder="1" applyAlignment="1">
      <alignment horizontal="left" vertical="top" wrapText="1"/>
    </xf>
    <xf numFmtId="41" fontId="3" fillId="0" borderId="10" xfId="0" applyNumberFormat="1" applyFont="1" applyFill="1" applyBorder="1" applyAlignment="1">
      <alignment horizontal="center" vertical="top" wrapText="1"/>
    </xf>
    <xf numFmtId="41" fontId="3" fillId="0" borderId="19" xfId="0" applyNumberFormat="1" applyFont="1" applyFill="1" applyBorder="1" applyAlignment="1">
      <alignment horizontal="center" vertical="top" wrapText="1"/>
    </xf>
    <xf numFmtId="41" fontId="3" fillId="0" borderId="12" xfId="0" applyNumberFormat="1" applyFont="1" applyFill="1" applyBorder="1" applyAlignment="1">
      <alignment horizontal="center" vertical="top" wrapText="1"/>
    </xf>
    <xf numFmtId="41" fontId="3" fillId="0" borderId="31" xfId="0" applyNumberFormat="1" applyFont="1" applyFill="1" applyBorder="1" applyAlignment="1">
      <alignment horizontal="center" vertical="top" wrapText="1"/>
    </xf>
    <xf numFmtId="0" fontId="1" fillId="0" borderId="30" xfId="0" applyFont="1" applyFill="1" applyBorder="1" applyAlignment="1">
      <alignment horizontal="left" vertical="top" wrapText="1"/>
    </xf>
    <xf numFmtId="14" fontId="3" fillId="0" borderId="0" xfId="60" applyNumberFormat="1" applyFont="1" applyFill="1" applyBorder="1" applyAlignment="1">
      <alignment horizontal="center" vertical="center"/>
      <protection/>
    </xf>
    <xf numFmtId="0" fontId="1" fillId="0" borderId="0" xfId="0" applyFont="1" applyFill="1" applyBorder="1" applyAlignment="1">
      <alignment horizontal="left" vertical="top" wrapText="1" shrinkToFit="1"/>
    </xf>
    <xf numFmtId="0" fontId="1" fillId="0" borderId="0" xfId="0" applyFont="1" applyFill="1" applyBorder="1" applyAlignment="1">
      <alignment horizontal="center" vertical="top" wrapText="1"/>
    </xf>
    <xf numFmtId="190" fontId="1" fillId="0" borderId="29" xfId="42" applyNumberFormat="1" applyFont="1" applyFill="1" applyBorder="1" applyAlignment="1">
      <alignment horizontal="center" vertical="center" wrapText="1"/>
    </xf>
    <xf numFmtId="190" fontId="1" fillId="0" borderId="30" xfId="42" applyNumberFormat="1" applyFont="1" applyFill="1" applyBorder="1" applyAlignment="1">
      <alignment horizontal="center" vertical="center"/>
    </xf>
    <xf numFmtId="0" fontId="1" fillId="0" borderId="0" xfId="0" applyFont="1" applyFill="1" applyBorder="1" applyAlignment="1">
      <alignment vertical="top" wrapText="1"/>
    </xf>
    <xf numFmtId="0" fontId="3" fillId="0" borderId="17" xfId="0" applyFont="1" applyFill="1" applyBorder="1" applyAlignment="1">
      <alignment horizontal="center" vertical="top" wrapText="1"/>
    </xf>
    <xf numFmtId="0" fontId="3" fillId="0"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22" fillId="0" borderId="0" xfId="0" applyFont="1" applyFill="1" applyAlignment="1">
      <alignment horizontal="center" vertical="top" wrapText="1"/>
    </xf>
    <xf numFmtId="0" fontId="3" fillId="0" borderId="0" xfId="0" applyFont="1" applyFill="1" applyAlignment="1">
      <alignment horizontal="center" vertical="top" wrapText="1"/>
    </xf>
    <xf numFmtId="0" fontId="1" fillId="0" borderId="0" xfId="0" applyFont="1" applyFill="1" applyBorder="1" applyAlignment="1">
      <alignment horizontal="justify" vertical="top" wrapText="1"/>
    </xf>
    <xf numFmtId="0" fontId="3" fillId="0" borderId="0" xfId="0" applyFont="1" applyFill="1" applyAlignment="1">
      <alignment horizontal="left" vertical="center"/>
    </xf>
    <xf numFmtId="0" fontId="3"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14" fontId="3" fillId="0" borderId="17" xfId="60" applyNumberFormat="1" applyFont="1" applyFill="1" applyBorder="1" applyAlignment="1">
      <alignment horizontal="center" vertical="center"/>
      <protection/>
    </xf>
    <xf numFmtId="0" fontId="1" fillId="0" borderId="24" xfId="0" applyFont="1" applyFill="1" applyBorder="1" applyAlignment="1">
      <alignment horizontal="left" vertical="top" wrapText="1"/>
    </xf>
    <xf numFmtId="0" fontId="8" fillId="0" borderId="0" xfId="0" applyFont="1" applyFill="1" applyAlignment="1">
      <alignment vertical="top" wrapText="1"/>
    </xf>
    <xf numFmtId="0" fontId="1" fillId="0" borderId="0" xfId="0" applyFont="1" applyFill="1" applyBorder="1" applyAlignment="1" quotePrefix="1">
      <alignment horizontal="left" vertical="top" wrapText="1"/>
    </xf>
    <xf numFmtId="0" fontId="1" fillId="0" borderId="0" xfId="0" applyFont="1" applyFill="1" applyBorder="1" applyAlignment="1">
      <alignment horizontal="left" wrapText="1"/>
    </xf>
    <xf numFmtId="0" fontId="1" fillId="0" borderId="0" xfId="0" applyFont="1" applyFill="1" applyAlignment="1" quotePrefix="1">
      <alignment horizontal="left" vertical="top" wrapText="1"/>
    </xf>
    <xf numFmtId="0" fontId="1" fillId="0" borderId="12" xfId="0" applyFont="1" applyFill="1" applyBorder="1" applyAlignment="1">
      <alignment horizontal="left" vertical="justify" wrapText="1"/>
    </xf>
    <xf numFmtId="0" fontId="1" fillId="0" borderId="14" xfId="0" applyFont="1" applyFill="1" applyBorder="1" applyAlignment="1">
      <alignment horizontal="left" vertical="justify" wrapText="1"/>
    </xf>
    <xf numFmtId="0" fontId="1" fillId="0" borderId="12" xfId="0" applyFont="1" applyFill="1" applyBorder="1" applyAlignment="1">
      <alignment horizontal="left" vertical="top" wrapText="1"/>
    </xf>
    <xf numFmtId="0" fontId="1" fillId="0" borderId="14" xfId="0" applyFont="1" applyFill="1" applyBorder="1" applyAlignment="1">
      <alignment horizontal="left" vertical="top" wrapText="1"/>
    </xf>
    <xf numFmtId="0" fontId="3" fillId="0" borderId="0" xfId="0" applyNumberFormat="1" applyFont="1" applyFill="1" applyAlignment="1">
      <alignment horizontal="left" vertical="top" wrapText="1"/>
    </xf>
    <xf numFmtId="0" fontId="1" fillId="0" borderId="11" xfId="0" applyFont="1" applyFill="1" applyBorder="1" applyAlignment="1">
      <alignment horizontal="left" vertical="justify"/>
    </xf>
    <xf numFmtId="0" fontId="1" fillId="0" borderId="0" xfId="0" applyFont="1" applyFill="1" applyBorder="1" applyAlignment="1" quotePrefix="1">
      <alignment horizontal="left" vertical="justify"/>
    </xf>
    <xf numFmtId="0" fontId="1" fillId="0" borderId="0" xfId="0" applyFont="1" applyFill="1" applyAlignment="1">
      <alignment horizontal="left" vertical="center" wrapText="1"/>
    </xf>
    <xf numFmtId="0" fontId="26" fillId="0" borderId="0" xfId="0" applyFont="1" applyFill="1" applyBorder="1" applyAlignment="1">
      <alignment horizontal="left" vertical="top" wrapText="1"/>
    </xf>
    <xf numFmtId="0" fontId="3" fillId="0" borderId="14" xfId="0" applyFont="1" applyFill="1" applyBorder="1" applyAlignment="1">
      <alignment horizontal="left" vertical="top" wrapText="1"/>
    </xf>
    <xf numFmtId="0" fontId="1" fillId="0" borderId="10" xfId="0" applyFont="1" applyFill="1" applyBorder="1" applyAlignment="1">
      <alignment horizontal="left" vertical="justify"/>
    </xf>
    <xf numFmtId="0" fontId="1" fillId="0" borderId="23" xfId="0" applyFont="1" applyFill="1" applyBorder="1" applyAlignment="1">
      <alignment horizontal="left" vertical="justify"/>
    </xf>
    <xf numFmtId="0" fontId="1" fillId="0" borderId="0" xfId="0" applyFont="1" applyFill="1" applyBorder="1" applyAlignment="1">
      <alignment horizontal="left" wrapText="1" shrinkToFi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ash Flow 1 Qtr 30 Sep 2002" xfId="59"/>
    <cellStyle name="Normal_KLSE2001-4th Qtr"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2</xdr:col>
      <xdr:colOff>161925</xdr:colOff>
      <xdr:row>5</xdr:row>
      <xdr:rowOff>142875</xdr:rowOff>
    </xdr:to>
    <xdr:pic>
      <xdr:nvPicPr>
        <xdr:cNvPr id="1" name="Picture 2" descr="CCM001"/>
        <xdr:cNvPicPr preferRelativeResize="1">
          <a:picLocks noChangeAspect="1"/>
        </xdr:cNvPicPr>
      </xdr:nvPicPr>
      <xdr:blipFill>
        <a:blip r:embed="rId1"/>
        <a:stretch>
          <a:fillRect/>
        </a:stretch>
      </xdr:blipFill>
      <xdr:spPr>
        <a:xfrm>
          <a:off x="3305175"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4</xdr:col>
      <xdr:colOff>1123950</xdr:colOff>
      <xdr:row>5</xdr:row>
      <xdr:rowOff>47625</xdr:rowOff>
    </xdr:to>
    <xdr:pic>
      <xdr:nvPicPr>
        <xdr:cNvPr id="1" name="Picture 2" descr="CCM001"/>
        <xdr:cNvPicPr preferRelativeResize="1">
          <a:picLocks noChangeAspect="1"/>
        </xdr:cNvPicPr>
      </xdr:nvPicPr>
      <xdr:blipFill>
        <a:blip r:embed="rId1"/>
        <a:stretch>
          <a:fillRect/>
        </a:stretch>
      </xdr:blipFill>
      <xdr:spPr>
        <a:xfrm>
          <a:off x="281940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104775</xdr:rowOff>
    </xdr:from>
    <xdr:to>
      <xdr:col>3</xdr:col>
      <xdr:colOff>781050</xdr:colOff>
      <xdr:row>12</xdr:row>
      <xdr:rowOff>104775</xdr:rowOff>
    </xdr:to>
    <xdr:sp>
      <xdr:nvSpPr>
        <xdr:cNvPr id="1" name="Line 17"/>
        <xdr:cNvSpPr>
          <a:spLocks/>
        </xdr:cNvSpPr>
      </xdr:nvSpPr>
      <xdr:spPr>
        <a:xfrm>
          <a:off x="5086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12</xdr:row>
      <xdr:rowOff>114300</xdr:rowOff>
    </xdr:from>
    <xdr:to>
      <xdr:col>6</xdr:col>
      <xdr:colOff>828675</xdr:colOff>
      <xdr:row>12</xdr:row>
      <xdr:rowOff>114300</xdr:rowOff>
    </xdr:to>
    <xdr:sp>
      <xdr:nvSpPr>
        <xdr:cNvPr id="2" name="Line 18"/>
        <xdr:cNvSpPr>
          <a:spLocks/>
        </xdr:cNvSpPr>
      </xdr:nvSpPr>
      <xdr:spPr>
        <a:xfrm>
          <a:off x="8001000"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3" name="Picture 19" descr="CCM001"/>
        <xdr:cNvPicPr preferRelativeResize="1">
          <a:picLocks noChangeAspect="1"/>
        </xdr:cNvPicPr>
      </xdr:nvPicPr>
      <xdr:blipFill>
        <a:blip r:embed="rId1"/>
        <a:stretch>
          <a:fillRect/>
        </a:stretch>
      </xdr:blipFill>
      <xdr:spPr>
        <a:xfrm>
          <a:off x="4381500" y="57150"/>
          <a:ext cx="1038225" cy="952500"/>
        </a:xfrm>
        <a:prstGeom prst="rect">
          <a:avLst/>
        </a:prstGeom>
        <a:noFill/>
        <a:ln w="9525" cmpd="sng">
          <a:noFill/>
        </a:ln>
      </xdr:spPr>
    </xdr:pic>
    <xdr:clientData/>
  </xdr:twoCellAnchor>
  <xdr:twoCellAnchor>
    <xdr:from>
      <xdr:col>3</xdr:col>
      <xdr:colOff>28575</xdr:colOff>
      <xdr:row>12</xdr:row>
      <xdr:rowOff>104775</xdr:rowOff>
    </xdr:from>
    <xdr:to>
      <xdr:col>3</xdr:col>
      <xdr:colOff>781050</xdr:colOff>
      <xdr:row>12</xdr:row>
      <xdr:rowOff>104775</xdr:rowOff>
    </xdr:to>
    <xdr:sp>
      <xdr:nvSpPr>
        <xdr:cNvPr id="4" name="Line 17"/>
        <xdr:cNvSpPr>
          <a:spLocks/>
        </xdr:cNvSpPr>
      </xdr:nvSpPr>
      <xdr:spPr>
        <a:xfrm>
          <a:off x="5086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12</xdr:row>
      <xdr:rowOff>114300</xdr:rowOff>
    </xdr:from>
    <xdr:to>
      <xdr:col>6</xdr:col>
      <xdr:colOff>828675</xdr:colOff>
      <xdr:row>12</xdr:row>
      <xdr:rowOff>114300</xdr:rowOff>
    </xdr:to>
    <xdr:sp>
      <xdr:nvSpPr>
        <xdr:cNvPr id="5" name="Line 18"/>
        <xdr:cNvSpPr>
          <a:spLocks/>
        </xdr:cNvSpPr>
      </xdr:nvSpPr>
      <xdr:spPr>
        <a:xfrm>
          <a:off x="8001000"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38</xdr:row>
      <xdr:rowOff>104775</xdr:rowOff>
    </xdr:from>
    <xdr:to>
      <xdr:col>3</xdr:col>
      <xdr:colOff>781050</xdr:colOff>
      <xdr:row>38</xdr:row>
      <xdr:rowOff>104775</xdr:rowOff>
    </xdr:to>
    <xdr:sp>
      <xdr:nvSpPr>
        <xdr:cNvPr id="6" name="Line 20"/>
        <xdr:cNvSpPr>
          <a:spLocks/>
        </xdr:cNvSpPr>
      </xdr:nvSpPr>
      <xdr:spPr>
        <a:xfrm>
          <a:off x="5086350" y="68580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38</xdr:row>
      <xdr:rowOff>114300</xdr:rowOff>
    </xdr:from>
    <xdr:to>
      <xdr:col>6</xdr:col>
      <xdr:colOff>828675</xdr:colOff>
      <xdr:row>38</xdr:row>
      <xdr:rowOff>114300</xdr:rowOff>
    </xdr:to>
    <xdr:sp>
      <xdr:nvSpPr>
        <xdr:cNvPr id="7" name="Line 21"/>
        <xdr:cNvSpPr>
          <a:spLocks/>
        </xdr:cNvSpPr>
      </xdr:nvSpPr>
      <xdr:spPr>
        <a:xfrm>
          <a:off x="7924800" y="6867525"/>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8" name="Line 17"/>
        <xdr:cNvSpPr>
          <a:spLocks/>
        </xdr:cNvSpPr>
      </xdr:nvSpPr>
      <xdr:spPr>
        <a:xfrm>
          <a:off x="5086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12</xdr:row>
      <xdr:rowOff>114300</xdr:rowOff>
    </xdr:from>
    <xdr:to>
      <xdr:col>6</xdr:col>
      <xdr:colOff>828675</xdr:colOff>
      <xdr:row>12</xdr:row>
      <xdr:rowOff>114300</xdr:rowOff>
    </xdr:to>
    <xdr:sp>
      <xdr:nvSpPr>
        <xdr:cNvPr id="9" name="Line 18"/>
        <xdr:cNvSpPr>
          <a:spLocks/>
        </xdr:cNvSpPr>
      </xdr:nvSpPr>
      <xdr:spPr>
        <a:xfrm>
          <a:off x="8001000"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38</xdr:row>
      <xdr:rowOff>104775</xdr:rowOff>
    </xdr:from>
    <xdr:to>
      <xdr:col>3</xdr:col>
      <xdr:colOff>781050</xdr:colOff>
      <xdr:row>38</xdr:row>
      <xdr:rowOff>104775</xdr:rowOff>
    </xdr:to>
    <xdr:sp>
      <xdr:nvSpPr>
        <xdr:cNvPr id="10" name="Line 20"/>
        <xdr:cNvSpPr>
          <a:spLocks/>
        </xdr:cNvSpPr>
      </xdr:nvSpPr>
      <xdr:spPr>
        <a:xfrm>
          <a:off x="5086350" y="68580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38</xdr:row>
      <xdr:rowOff>114300</xdr:rowOff>
    </xdr:from>
    <xdr:to>
      <xdr:col>6</xdr:col>
      <xdr:colOff>828675</xdr:colOff>
      <xdr:row>38</xdr:row>
      <xdr:rowOff>114300</xdr:rowOff>
    </xdr:to>
    <xdr:sp>
      <xdr:nvSpPr>
        <xdr:cNvPr id="11" name="Line 21"/>
        <xdr:cNvSpPr>
          <a:spLocks/>
        </xdr:cNvSpPr>
      </xdr:nvSpPr>
      <xdr:spPr>
        <a:xfrm>
          <a:off x="7924800" y="6867525"/>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1581150" cy="990600"/>
        </a:xfrm>
        <a:prstGeom prst="rect">
          <a:avLst/>
        </a:prstGeom>
        <a:noFill/>
        <a:ln w="9525" cmpd="sng">
          <a:noFill/>
        </a:ln>
      </xdr:spPr>
    </xdr:pic>
    <xdr:clientData/>
  </xdr:twoCellAnchor>
  <xdr:twoCellAnchor>
    <xdr:from>
      <xdr:col>1</xdr:col>
      <xdr:colOff>2752725</xdr:colOff>
      <xdr:row>0</xdr:row>
      <xdr:rowOff>0</xdr:rowOff>
    </xdr:from>
    <xdr:to>
      <xdr:col>3</xdr:col>
      <xdr:colOff>114300</xdr:colOff>
      <xdr:row>5</xdr:row>
      <xdr:rowOff>85725</xdr:rowOff>
    </xdr:to>
    <xdr:pic>
      <xdr:nvPicPr>
        <xdr:cNvPr id="2" name="Picture 2" descr="CCM001"/>
        <xdr:cNvPicPr preferRelativeResize="1">
          <a:picLocks noChangeAspect="1"/>
        </xdr:cNvPicPr>
      </xdr:nvPicPr>
      <xdr:blipFill>
        <a:blip r:embed="rId1"/>
        <a:stretch>
          <a:fillRect/>
        </a:stretch>
      </xdr:blipFill>
      <xdr:spPr>
        <a:xfrm>
          <a:off x="3114675" y="0"/>
          <a:ext cx="1581150" cy="990600"/>
        </a:xfrm>
        <a:prstGeom prst="rect">
          <a:avLst/>
        </a:prstGeom>
        <a:noFill/>
        <a:ln w="9525" cmpd="sng">
          <a:noFill/>
        </a:ln>
      </xdr:spPr>
    </xdr:pic>
    <xdr:clientData/>
  </xdr:twoCellAnchor>
  <xdr:twoCellAnchor>
    <xdr:from>
      <xdr:col>1</xdr:col>
      <xdr:colOff>2752725</xdr:colOff>
      <xdr:row>0</xdr:row>
      <xdr:rowOff>0</xdr:rowOff>
    </xdr:from>
    <xdr:to>
      <xdr:col>3</xdr:col>
      <xdr:colOff>114300</xdr:colOff>
      <xdr:row>5</xdr:row>
      <xdr:rowOff>85725</xdr:rowOff>
    </xdr:to>
    <xdr:pic>
      <xdr:nvPicPr>
        <xdr:cNvPr id="3" name="Picture 2" descr="CCM001"/>
        <xdr:cNvPicPr preferRelativeResize="1">
          <a:picLocks noChangeAspect="1"/>
        </xdr:cNvPicPr>
      </xdr:nvPicPr>
      <xdr:blipFill>
        <a:blip r:embed="rId1"/>
        <a:stretch>
          <a:fillRect/>
        </a:stretch>
      </xdr:blipFill>
      <xdr:spPr>
        <a:xfrm>
          <a:off x="3114675" y="0"/>
          <a:ext cx="1581150"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2" name="Picture 6"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H61"/>
  <sheetViews>
    <sheetView workbookViewId="0" topLeftCell="A13">
      <selection activeCell="B80" sqref="B80"/>
    </sheetView>
  </sheetViews>
  <sheetFormatPr defaultColWidth="9.140625" defaultRowHeight="12.75"/>
  <cols>
    <col min="1" max="1" width="45.421875" style="2" bestFit="1" customWidth="1"/>
    <col min="2" max="2" width="16.8515625" style="2" customWidth="1"/>
    <col min="3" max="3" width="15.00390625" style="3" customWidth="1"/>
    <col min="4" max="4" width="15.7109375" style="3" customWidth="1"/>
    <col min="5" max="5" width="15.28125" style="3" customWidth="1"/>
    <col min="6" max="6" width="10.7109375" style="3" bestFit="1" customWidth="1"/>
    <col min="7" max="7" width="18.421875" style="170" bestFit="1" customWidth="1"/>
    <col min="8" max="9" width="9.140625" style="3" customWidth="1"/>
    <col min="10" max="10" width="10.28125" style="2" customWidth="1"/>
    <col min="11" max="16384" width="9.140625" style="2" customWidth="1"/>
  </cols>
  <sheetData>
    <row r="7" spans="1:5" ht="22.5">
      <c r="A7" s="267" t="s">
        <v>187</v>
      </c>
      <c r="B7" s="267"/>
      <c r="C7" s="267"/>
      <c r="D7" s="267"/>
      <c r="E7" s="267"/>
    </row>
    <row r="8" spans="1:5" ht="13.5">
      <c r="A8" s="268" t="s">
        <v>0</v>
      </c>
      <c r="B8" s="268"/>
      <c r="C8" s="268"/>
      <c r="D8" s="268"/>
      <c r="E8" s="268"/>
    </row>
    <row r="9" spans="1:5" ht="15.75">
      <c r="A9" s="269" t="s">
        <v>229</v>
      </c>
      <c r="B9" s="269"/>
      <c r="C9" s="269"/>
      <c r="D9" s="269"/>
      <c r="E9" s="269"/>
    </row>
    <row r="10" spans="1:5" ht="15.75">
      <c r="A10" s="270" t="s">
        <v>312</v>
      </c>
      <c r="B10" s="270"/>
      <c r="C10" s="270"/>
      <c r="D10" s="270"/>
      <c r="E10" s="270"/>
    </row>
    <row r="12" spans="1:5" ht="16.5">
      <c r="A12" s="5"/>
      <c r="B12" s="272" t="s">
        <v>55</v>
      </c>
      <c r="C12" s="273"/>
      <c r="D12" s="274" t="s">
        <v>56</v>
      </c>
      <c r="E12" s="273"/>
    </row>
    <row r="13" spans="1:5" ht="16.5">
      <c r="A13" s="6"/>
      <c r="B13" s="117" t="s">
        <v>49</v>
      </c>
      <c r="C13" s="118" t="s">
        <v>57</v>
      </c>
      <c r="D13" s="117" t="s">
        <v>49</v>
      </c>
      <c r="E13" s="118" t="s">
        <v>57</v>
      </c>
    </row>
    <row r="14" spans="1:5" ht="16.5">
      <c r="A14" s="6"/>
      <c r="B14" s="119" t="s">
        <v>58</v>
      </c>
      <c r="C14" s="120" t="s">
        <v>59</v>
      </c>
      <c r="D14" s="119" t="s">
        <v>58</v>
      </c>
      <c r="E14" s="120" t="s">
        <v>59</v>
      </c>
    </row>
    <row r="15" spans="1:5" ht="16.5">
      <c r="A15" s="6"/>
      <c r="B15" s="119" t="s">
        <v>50</v>
      </c>
      <c r="C15" s="120" t="s">
        <v>50</v>
      </c>
      <c r="D15" s="119" t="s">
        <v>60</v>
      </c>
      <c r="E15" s="120" t="s">
        <v>61</v>
      </c>
    </row>
    <row r="16" spans="1:5" ht="16.5">
      <c r="A16" s="6"/>
      <c r="B16" s="121">
        <v>42643</v>
      </c>
      <c r="C16" s="121">
        <v>42277</v>
      </c>
      <c r="D16" s="121">
        <v>42643</v>
      </c>
      <c r="E16" s="121">
        <v>42277</v>
      </c>
    </row>
    <row r="17" spans="1:5" ht="16.5">
      <c r="A17" s="7"/>
      <c r="B17" s="122" t="s">
        <v>20</v>
      </c>
      <c r="C17" s="122" t="s">
        <v>20</v>
      </c>
      <c r="D17" s="122" t="s">
        <v>20</v>
      </c>
      <c r="E17" s="122" t="s">
        <v>20</v>
      </c>
    </row>
    <row r="18" spans="1:8" ht="16.5">
      <c r="A18" s="5" t="s">
        <v>16</v>
      </c>
      <c r="B18" s="171">
        <v>80302</v>
      </c>
      <c r="C18" s="171">
        <v>79372</v>
      </c>
      <c r="D18" s="171">
        <v>238907</v>
      </c>
      <c r="E18" s="171">
        <v>181279</v>
      </c>
      <c r="G18" s="104"/>
      <c r="H18" s="173"/>
    </row>
    <row r="19" spans="1:8" ht="16.5">
      <c r="A19" s="6" t="s">
        <v>90</v>
      </c>
      <c r="B19" s="172">
        <v>-44348</v>
      </c>
      <c r="C19" s="172">
        <f>-37239-1425</f>
        <v>-38664</v>
      </c>
      <c r="D19" s="172">
        <v>-130844</v>
      </c>
      <c r="E19" s="172">
        <f>-91464-1425</f>
        <v>-92889</v>
      </c>
      <c r="F19" s="173"/>
      <c r="G19" s="105"/>
      <c r="H19" s="173"/>
    </row>
    <row r="20" spans="1:8" ht="16.5">
      <c r="A20" s="8" t="s">
        <v>91</v>
      </c>
      <c r="B20" s="123">
        <f>SUM(B18:B19)</f>
        <v>35954</v>
      </c>
      <c r="C20" s="123">
        <f>SUM(C18:C19)</f>
        <v>40708</v>
      </c>
      <c r="D20" s="123">
        <f>SUM(D18:D19)</f>
        <v>108063</v>
      </c>
      <c r="E20" s="123">
        <f>SUM(E18:E19)</f>
        <v>88390</v>
      </c>
      <c r="G20" s="105"/>
      <c r="H20" s="173"/>
    </row>
    <row r="21" spans="1:8" ht="16.5">
      <c r="A21" s="6"/>
      <c r="B21" s="230"/>
      <c r="C21" s="124"/>
      <c r="D21" s="124"/>
      <c r="E21" s="124"/>
      <c r="G21" s="106"/>
      <c r="H21" s="173"/>
    </row>
    <row r="22" spans="1:8" ht="16.5">
      <c r="A22" s="6" t="s">
        <v>62</v>
      </c>
      <c r="B22" s="123">
        <v>59</v>
      </c>
      <c r="C22" s="123">
        <v>-406</v>
      </c>
      <c r="D22" s="123">
        <v>284</v>
      </c>
      <c r="E22" s="123">
        <v>318</v>
      </c>
      <c r="G22" s="3"/>
      <c r="H22" s="173"/>
    </row>
    <row r="23" spans="1:8" ht="16.5">
      <c r="A23" s="6" t="s">
        <v>92</v>
      </c>
      <c r="B23" s="123">
        <v>-17385</v>
      </c>
      <c r="C23" s="123">
        <v>-15679</v>
      </c>
      <c r="D23" s="123">
        <v>-48939</v>
      </c>
      <c r="E23" s="123">
        <v>-28403</v>
      </c>
      <c r="F23" s="173"/>
      <c r="G23" s="105"/>
      <c r="H23" s="173"/>
    </row>
    <row r="24" spans="1:8" ht="16.5">
      <c r="A24" s="6" t="s">
        <v>93</v>
      </c>
      <c r="B24" s="123">
        <v>-10899</v>
      </c>
      <c r="C24" s="123">
        <v>-12528</v>
      </c>
      <c r="D24" s="123">
        <v>-32775</v>
      </c>
      <c r="E24" s="123">
        <v>-23341</v>
      </c>
      <c r="F24" s="173"/>
      <c r="G24" s="105"/>
      <c r="H24" s="173"/>
    </row>
    <row r="25" spans="1:8" ht="16.5">
      <c r="A25" s="9" t="s">
        <v>94</v>
      </c>
      <c r="B25" s="172">
        <v>-113</v>
      </c>
      <c r="C25" s="172">
        <f>-509+1435</f>
        <v>926</v>
      </c>
      <c r="D25" s="172">
        <v>-686</v>
      </c>
      <c r="E25" s="172">
        <f>-4626+1425</f>
        <v>-3201</v>
      </c>
      <c r="F25" s="173"/>
      <c r="G25" s="105"/>
      <c r="H25" s="173"/>
    </row>
    <row r="26" spans="1:8" ht="16.5">
      <c r="A26" s="8" t="s">
        <v>138</v>
      </c>
      <c r="B26" s="10">
        <f>SUM(B20:B25)</f>
        <v>7616</v>
      </c>
      <c r="C26" s="10">
        <f>SUM(C20:C25)</f>
        <v>13021</v>
      </c>
      <c r="D26" s="10">
        <f>SUM(D20:D25)</f>
        <v>25947</v>
      </c>
      <c r="E26" s="10">
        <f>SUM(E20:E25)</f>
        <v>33763</v>
      </c>
      <c r="F26" s="173"/>
      <c r="G26" s="107"/>
      <c r="H26" s="173"/>
    </row>
    <row r="27" spans="1:8" ht="16.5">
      <c r="A27" s="6" t="s">
        <v>190</v>
      </c>
      <c r="B27" s="123">
        <v>1171</v>
      </c>
      <c r="C27" s="123">
        <v>558</v>
      </c>
      <c r="D27" s="123">
        <v>3342</v>
      </c>
      <c r="E27" s="123">
        <v>764</v>
      </c>
      <c r="F27" s="141"/>
      <c r="G27" s="105"/>
      <c r="H27" s="173"/>
    </row>
    <row r="28" spans="1:8" ht="16.5">
      <c r="A28" s="6" t="s">
        <v>63</v>
      </c>
      <c r="B28" s="172">
        <v>-1271</v>
      </c>
      <c r="C28" s="172">
        <v>-1948</v>
      </c>
      <c r="D28" s="172">
        <v>-4109</v>
      </c>
      <c r="E28" s="172">
        <v>-2301</v>
      </c>
      <c r="F28" s="141"/>
      <c r="G28" s="105"/>
      <c r="H28" s="173"/>
    </row>
    <row r="29" spans="1:8" ht="16.5" customHeight="1">
      <c r="A29" s="11" t="s">
        <v>82</v>
      </c>
      <c r="B29" s="10">
        <f>SUM(B26:B28)</f>
        <v>7516</v>
      </c>
      <c r="C29" s="10">
        <f>SUM(C26:C28)</f>
        <v>11631</v>
      </c>
      <c r="D29" s="10">
        <f>SUM(D26:D28)</f>
        <v>25180</v>
      </c>
      <c r="E29" s="10">
        <f>SUM(E26:E28)</f>
        <v>32226</v>
      </c>
      <c r="F29" s="173"/>
      <c r="G29" s="107"/>
      <c r="H29" s="173"/>
    </row>
    <row r="30" spans="1:8" ht="16.5">
      <c r="A30" s="6" t="s">
        <v>30</v>
      </c>
      <c r="B30" s="172">
        <v>-1290</v>
      </c>
      <c r="C30" s="172">
        <v>-2998</v>
      </c>
      <c r="D30" s="172">
        <v>-7185</v>
      </c>
      <c r="E30" s="172">
        <v>-8786</v>
      </c>
      <c r="F30" s="174"/>
      <c r="G30" s="105"/>
      <c r="H30" s="173"/>
    </row>
    <row r="31" spans="1:8" ht="18.75" customHeight="1" thickBot="1">
      <c r="A31" s="12" t="s">
        <v>111</v>
      </c>
      <c r="B31" s="125">
        <f>SUM(B29:B30)</f>
        <v>6226</v>
      </c>
      <c r="C31" s="125">
        <f>SUM(C29:C30)</f>
        <v>8633</v>
      </c>
      <c r="D31" s="125">
        <f>SUM(D29:D30)</f>
        <v>17995</v>
      </c>
      <c r="E31" s="125">
        <f>SUM(E29:E30)</f>
        <v>23440</v>
      </c>
      <c r="G31" s="107"/>
      <c r="H31" s="173"/>
    </row>
    <row r="32" spans="1:7" ht="18.75" customHeight="1" thickTop="1">
      <c r="A32" s="12"/>
      <c r="B32" s="126"/>
      <c r="C32" s="126"/>
      <c r="D32" s="126"/>
      <c r="E32" s="126"/>
      <c r="F32" s="175"/>
      <c r="G32" s="108"/>
    </row>
    <row r="33" spans="1:8" ht="16.5">
      <c r="A33" s="8" t="s">
        <v>191</v>
      </c>
      <c r="B33" s="127"/>
      <c r="C33" s="127"/>
      <c r="D33" s="127"/>
      <c r="E33" s="127"/>
      <c r="G33" s="109"/>
      <c r="H33" s="157"/>
    </row>
    <row r="34" spans="1:8" s="3" customFormat="1" ht="16.5">
      <c r="A34" s="6" t="s">
        <v>292</v>
      </c>
      <c r="B34" s="127"/>
      <c r="C34" s="127"/>
      <c r="D34" s="127"/>
      <c r="E34" s="127"/>
      <c r="G34" s="109"/>
      <c r="H34" s="157"/>
    </row>
    <row r="35" spans="1:8" s="3" customFormat="1" ht="16.5">
      <c r="A35" s="6" t="s">
        <v>293</v>
      </c>
      <c r="B35" s="123">
        <v>115</v>
      </c>
      <c r="C35" s="127">
        <v>0</v>
      </c>
      <c r="D35" s="123">
        <v>692</v>
      </c>
      <c r="E35" s="127">
        <v>0</v>
      </c>
      <c r="G35" s="109"/>
      <c r="H35" s="229"/>
    </row>
    <row r="36" spans="1:8" s="3" customFormat="1" ht="17.25" thickBot="1">
      <c r="A36" s="8" t="s">
        <v>192</v>
      </c>
      <c r="B36" s="125">
        <f>B31+B35</f>
        <v>6341</v>
      </c>
      <c r="C36" s="125">
        <f>C31+C35</f>
        <v>8633</v>
      </c>
      <c r="D36" s="125">
        <f>D31+D35</f>
        <v>18687</v>
      </c>
      <c r="E36" s="125">
        <f>E31+E35</f>
        <v>23440</v>
      </c>
      <c r="G36" s="107"/>
      <c r="H36" s="157"/>
    </row>
    <row r="37" spans="1:7" s="3" customFormat="1" ht="17.25" thickTop="1">
      <c r="A37" s="6"/>
      <c r="B37" s="127"/>
      <c r="C37" s="127"/>
      <c r="D37" s="127"/>
      <c r="E37" s="127"/>
      <c r="G37" s="109"/>
    </row>
    <row r="38" spans="1:7" s="3" customFormat="1" ht="16.5">
      <c r="A38" s="8" t="s">
        <v>193</v>
      </c>
      <c r="B38" s="123"/>
      <c r="C38" s="123"/>
      <c r="D38" s="123"/>
      <c r="E38" s="123"/>
      <c r="G38" s="105"/>
    </row>
    <row r="39" spans="1:7" s="3" customFormat="1" ht="16.5">
      <c r="A39" s="6" t="s">
        <v>112</v>
      </c>
      <c r="B39" s="123">
        <f>B36</f>
        <v>6341</v>
      </c>
      <c r="C39" s="123">
        <v>8633</v>
      </c>
      <c r="D39" s="123">
        <f>D36</f>
        <v>18687</v>
      </c>
      <c r="E39" s="123">
        <f>E36</f>
        <v>23440</v>
      </c>
      <c r="G39" s="105"/>
    </row>
    <row r="40" spans="1:7" s="3" customFormat="1" ht="16.5">
      <c r="A40" s="6" t="s">
        <v>113</v>
      </c>
      <c r="B40" s="138" t="s">
        <v>85</v>
      </c>
      <c r="C40" s="138"/>
      <c r="D40" s="138" t="s">
        <v>85</v>
      </c>
      <c r="E40" s="138" t="s">
        <v>85</v>
      </c>
      <c r="G40" s="110"/>
    </row>
    <row r="41" spans="1:7" s="3" customFormat="1" ht="17.25" thickBot="1">
      <c r="A41" s="12"/>
      <c r="B41" s="139">
        <f>SUM(B39:B40)</f>
        <v>6341</v>
      </c>
      <c r="C41" s="139">
        <f>SUM(C39:C40)</f>
        <v>8633</v>
      </c>
      <c r="D41" s="139">
        <f>SUM(D39:D40)</f>
        <v>18687</v>
      </c>
      <c r="E41" s="125">
        <f>SUM(E39:E40)</f>
        <v>23440</v>
      </c>
      <c r="G41" s="107"/>
    </row>
    <row r="42" spans="1:7" s="3" customFormat="1" ht="17.25" thickTop="1">
      <c r="A42" s="12"/>
      <c r="B42" s="140"/>
      <c r="C42" s="140"/>
      <c r="D42" s="140"/>
      <c r="E42" s="10"/>
      <c r="G42" s="107"/>
    </row>
    <row r="43" spans="1:7" s="3" customFormat="1" ht="16.5">
      <c r="A43" s="8" t="s">
        <v>296</v>
      </c>
      <c r="B43" s="140"/>
      <c r="C43" s="140"/>
      <c r="D43" s="140"/>
      <c r="E43" s="10"/>
      <c r="G43" s="107"/>
    </row>
    <row r="44" spans="1:7" s="3" customFormat="1" ht="16.5">
      <c r="A44" s="6" t="s">
        <v>112</v>
      </c>
      <c r="B44" s="141">
        <f aca="true" t="shared" si="0" ref="B44:E45">B39</f>
        <v>6341</v>
      </c>
      <c r="C44" s="141">
        <v>8633</v>
      </c>
      <c r="D44" s="141">
        <f t="shared" si="0"/>
        <v>18687</v>
      </c>
      <c r="E44" s="123">
        <f t="shared" si="0"/>
        <v>23440</v>
      </c>
      <c r="G44" s="105"/>
    </row>
    <row r="45" spans="1:7" s="3" customFormat="1" ht="16.5">
      <c r="A45" s="6" t="s">
        <v>113</v>
      </c>
      <c r="B45" s="142" t="str">
        <f t="shared" si="0"/>
        <v>-</v>
      </c>
      <c r="C45" s="142"/>
      <c r="D45" s="142" t="str">
        <f t="shared" si="0"/>
        <v>-</v>
      </c>
      <c r="E45" s="138" t="str">
        <f t="shared" si="0"/>
        <v>-</v>
      </c>
      <c r="G45" s="110"/>
    </row>
    <row r="46" spans="1:7" s="3" customFormat="1" ht="17.25" thickBot="1">
      <c r="A46" s="8"/>
      <c r="B46" s="143">
        <f>SUM(B44:B45)</f>
        <v>6341</v>
      </c>
      <c r="C46" s="143">
        <f>SUM(C44:C45)</f>
        <v>8633</v>
      </c>
      <c r="D46" s="143">
        <f>SUM(D44:D45)</f>
        <v>18687</v>
      </c>
      <c r="E46" s="176">
        <f>SUM(E44:E45)</f>
        <v>23440</v>
      </c>
      <c r="G46" s="111"/>
    </row>
    <row r="47" spans="1:7" s="3" customFormat="1" ht="18.75" customHeight="1" thickTop="1">
      <c r="A47" s="12"/>
      <c r="B47" s="10"/>
      <c r="C47" s="10"/>
      <c r="D47" s="10"/>
      <c r="E47" s="177"/>
      <c r="G47" s="107"/>
    </row>
    <row r="48" spans="1:7" s="3" customFormat="1" ht="16.5">
      <c r="A48" s="6" t="s">
        <v>95</v>
      </c>
      <c r="B48" s="13"/>
      <c r="C48" s="178"/>
      <c r="D48" s="13"/>
      <c r="E48" s="179"/>
      <c r="G48" s="112"/>
    </row>
    <row r="49" spans="1:7" ht="16.5">
      <c r="A49" s="14" t="s">
        <v>83</v>
      </c>
      <c r="B49" s="13">
        <f>B31/+NOTES!F177*100</f>
        <v>2.2318691994164017</v>
      </c>
      <c r="C49" s="180">
        <v>5.18</v>
      </c>
      <c r="D49" s="13">
        <f>D31/+NOTES!H177*100</f>
        <v>6.4507687509634035</v>
      </c>
      <c r="E49" s="13">
        <v>14.04</v>
      </c>
      <c r="G49" s="113"/>
    </row>
    <row r="50" spans="1:7" ht="16.5">
      <c r="A50" s="15" t="s">
        <v>84</v>
      </c>
      <c r="B50" s="103">
        <f>NOTES!F188</f>
        <v>2.2318691994164017</v>
      </c>
      <c r="C50" s="181">
        <v>5.18</v>
      </c>
      <c r="D50" s="103">
        <f>NOTES!H188</f>
        <v>6.4507687509634035</v>
      </c>
      <c r="E50" s="182">
        <v>14.04</v>
      </c>
      <c r="G50" s="114"/>
    </row>
    <row r="51" spans="1:5" ht="16.5">
      <c r="A51" s="16"/>
      <c r="B51" s="17"/>
      <c r="C51" s="18"/>
      <c r="D51" s="18"/>
      <c r="E51" s="18"/>
    </row>
    <row r="52" spans="1:5" ht="16.5">
      <c r="A52" s="16"/>
      <c r="B52" s="17"/>
      <c r="C52" s="18"/>
      <c r="D52" s="18"/>
      <c r="E52" s="18"/>
    </row>
    <row r="53" spans="1:5" ht="16.5">
      <c r="A53" s="16"/>
      <c r="B53" s="17"/>
      <c r="C53" s="18"/>
      <c r="D53" s="18"/>
      <c r="E53" s="18"/>
    </row>
    <row r="54" spans="1:5" ht="13.5">
      <c r="A54" s="271" t="s">
        <v>242</v>
      </c>
      <c r="B54" s="271"/>
      <c r="C54" s="271"/>
      <c r="D54" s="271"/>
      <c r="E54" s="271"/>
    </row>
    <row r="55" spans="1:5" ht="13.5">
      <c r="A55" s="271" t="s">
        <v>217</v>
      </c>
      <c r="B55" s="271"/>
      <c r="C55" s="271"/>
      <c r="D55" s="271"/>
      <c r="E55" s="271"/>
    </row>
    <row r="56" spans="1:5" ht="16.5">
      <c r="A56" s="66"/>
      <c r="B56" s="17"/>
      <c r="C56" s="18"/>
      <c r="D56" s="18"/>
      <c r="E56" s="18"/>
    </row>
    <row r="57" spans="1:5" ht="16.5">
      <c r="A57" s="16"/>
      <c r="B57" s="17"/>
      <c r="C57" s="18"/>
      <c r="D57" s="18"/>
      <c r="E57" s="18"/>
    </row>
    <row r="58" spans="1:5" ht="16.5">
      <c r="A58" s="16"/>
      <c r="B58" s="17"/>
      <c r="C58" s="18"/>
      <c r="D58" s="18"/>
      <c r="E58" s="18"/>
    </row>
    <row r="59" spans="1:5" ht="16.5">
      <c r="A59" s="16"/>
      <c r="B59" s="17"/>
      <c r="C59" s="18"/>
      <c r="D59" s="18"/>
      <c r="E59" s="18"/>
    </row>
    <row r="60" spans="1:5" ht="16.5">
      <c r="A60" s="16"/>
      <c r="B60" s="17"/>
      <c r="C60" s="18"/>
      <c r="D60" s="18"/>
      <c r="E60" s="18"/>
    </row>
    <row r="61" spans="1:5" ht="16.5">
      <c r="A61" s="16"/>
      <c r="B61" s="17"/>
      <c r="C61" s="18"/>
      <c r="D61" s="18"/>
      <c r="E61" s="18"/>
    </row>
  </sheetData>
  <sheetProtection/>
  <mergeCells count="8">
    <mergeCell ref="A7:E7"/>
    <mergeCell ref="A8:E8"/>
    <mergeCell ref="A9:E9"/>
    <mergeCell ref="A10:E10"/>
    <mergeCell ref="A55:E55"/>
    <mergeCell ref="A54:E54"/>
    <mergeCell ref="B12:C12"/>
    <mergeCell ref="D12:E12"/>
  </mergeCells>
  <printOptions/>
  <pageMargins left="0.2755905511811024" right="0.2755905511811024" top="0.984251968503937" bottom="0.984251968503937" header="0.5118110236220472" footer="0.5118110236220472"/>
  <pageSetup cellComments="asDisplayed" fitToHeight="1" fitToWidth="1" orientation="portrait" scale="74"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I98"/>
  <sheetViews>
    <sheetView zoomScalePageLayoutView="0" workbookViewId="0" topLeftCell="A26">
      <selection activeCell="B80" sqref="B80"/>
    </sheetView>
  </sheetViews>
  <sheetFormatPr defaultColWidth="9.140625" defaultRowHeight="12.75"/>
  <cols>
    <col min="1" max="1" width="1.421875" style="3" customWidth="1"/>
    <col min="2" max="3" width="9.140625" style="3" customWidth="1"/>
    <col min="4" max="4" width="19.28125" style="3" customWidth="1"/>
    <col min="5" max="5" width="18.140625" style="3" customWidth="1"/>
    <col min="6" max="6" width="9.140625" style="3" customWidth="1"/>
    <col min="7" max="7" width="18.140625" style="3" customWidth="1"/>
    <col min="8" max="16384" width="9.140625" style="3" customWidth="1"/>
  </cols>
  <sheetData>
    <row r="6" spans="1:8" ht="18.75" customHeight="1">
      <c r="A6" s="276" t="s">
        <v>188</v>
      </c>
      <c r="B6" s="276"/>
      <c r="C6" s="276"/>
      <c r="D6" s="276"/>
      <c r="E6" s="276"/>
      <c r="F6" s="276"/>
      <c r="G6" s="276"/>
      <c r="H6" s="276"/>
    </row>
    <row r="7" spans="1:8" ht="13.5" customHeight="1">
      <c r="A7" s="277" t="s">
        <v>0</v>
      </c>
      <c r="B7" s="277"/>
      <c r="C7" s="277"/>
      <c r="D7" s="277"/>
      <c r="E7" s="277"/>
      <c r="F7" s="277"/>
      <c r="G7" s="277"/>
      <c r="H7" s="277"/>
    </row>
    <row r="8" spans="1:8" ht="15.75">
      <c r="A8" s="278" t="s">
        <v>230</v>
      </c>
      <c r="B8" s="278"/>
      <c r="C8" s="278"/>
      <c r="D8" s="278"/>
      <c r="E8" s="278"/>
      <c r="F8" s="278"/>
      <c r="G8" s="278"/>
      <c r="H8" s="278"/>
    </row>
    <row r="9" spans="1:8" ht="15.75">
      <c r="A9" s="278" t="s">
        <v>313</v>
      </c>
      <c r="B9" s="278"/>
      <c r="C9" s="278"/>
      <c r="D9" s="278"/>
      <c r="E9" s="278"/>
      <c r="F9" s="278"/>
      <c r="G9" s="278"/>
      <c r="H9" s="278"/>
    </row>
    <row r="10" ht="15.75" customHeight="1"/>
    <row r="11" spans="1:7" ht="15.75">
      <c r="A11" s="151"/>
      <c r="B11" s="152"/>
      <c r="C11" s="152"/>
      <c r="D11" s="152"/>
      <c r="E11" s="153" t="s">
        <v>48</v>
      </c>
      <c r="F11" s="153"/>
      <c r="G11" s="153" t="s">
        <v>48</v>
      </c>
    </row>
    <row r="12" spans="1:7" ht="15.75">
      <c r="A12" s="154"/>
      <c r="B12" s="152"/>
      <c r="C12" s="152"/>
      <c r="D12" s="152"/>
      <c r="E12" s="155" t="s">
        <v>314</v>
      </c>
      <c r="F12" s="155"/>
      <c r="G12" s="155" t="s">
        <v>243</v>
      </c>
    </row>
    <row r="13" spans="1:7" ht="15.75">
      <c r="A13" s="151"/>
      <c r="B13" s="152"/>
      <c r="C13" s="152"/>
      <c r="D13" s="152"/>
      <c r="E13" s="153" t="s">
        <v>20</v>
      </c>
      <c r="F13" s="153"/>
      <c r="G13" s="153" t="s">
        <v>20</v>
      </c>
    </row>
    <row r="14" spans="1:7" ht="15.75">
      <c r="A14" s="151"/>
      <c r="B14" s="152"/>
      <c r="C14" s="152"/>
      <c r="D14" s="152"/>
      <c r="E14" s="153"/>
      <c r="F14" s="153"/>
      <c r="G14" s="153"/>
    </row>
    <row r="15" spans="2:8" ht="15.75">
      <c r="B15" s="156" t="s">
        <v>114</v>
      </c>
      <c r="C15" s="152"/>
      <c r="D15" s="152"/>
      <c r="E15" s="19"/>
      <c r="F15" s="19"/>
      <c r="G15" s="19"/>
      <c r="H15" s="156"/>
    </row>
    <row r="16" spans="1:8" ht="15.75">
      <c r="A16" s="151"/>
      <c r="B16" s="152" t="s">
        <v>51</v>
      </c>
      <c r="C16" s="152"/>
      <c r="D16" s="152"/>
      <c r="E16" s="19">
        <f>268981+250</f>
        <v>269231</v>
      </c>
      <c r="F16" s="19"/>
      <c r="G16" s="19">
        <v>269290</v>
      </c>
      <c r="H16" s="152"/>
    </row>
    <row r="17" spans="1:8" ht="15.75">
      <c r="A17" s="151"/>
      <c r="B17" s="152" t="s">
        <v>201</v>
      </c>
      <c r="C17" s="152"/>
      <c r="D17" s="152"/>
      <c r="E17" s="19">
        <v>1000</v>
      </c>
      <c r="F17" s="19"/>
      <c r="G17" s="19">
        <v>1000</v>
      </c>
      <c r="H17" s="19"/>
    </row>
    <row r="18" spans="1:9" ht="15.75">
      <c r="A18" s="151"/>
      <c r="B18" s="152" t="s">
        <v>223</v>
      </c>
      <c r="C18" s="152"/>
      <c r="E18" s="19">
        <f>9203+1600</f>
        <v>10803</v>
      </c>
      <c r="F18" s="19"/>
      <c r="G18" s="19">
        <v>8810</v>
      </c>
      <c r="H18" s="19"/>
      <c r="I18" s="152"/>
    </row>
    <row r="19" spans="1:8" ht="15.75" hidden="1">
      <c r="A19" s="151"/>
      <c r="B19" s="152" t="s">
        <v>297</v>
      </c>
      <c r="C19" s="152"/>
      <c r="D19" s="152"/>
      <c r="E19" s="19"/>
      <c r="F19" s="19"/>
      <c r="G19" s="19">
        <v>0</v>
      </c>
      <c r="H19" s="19"/>
    </row>
    <row r="20" spans="1:8" ht="15.75">
      <c r="A20" s="151"/>
      <c r="B20" s="157" t="s">
        <v>115</v>
      </c>
      <c r="C20" s="152"/>
      <c r="D20" s="152"/>
      <c r="E20" s="158">
        <f>SUM(E16:E19)</f>
        <v>281034</v>
      </c>
      <c r="F20" s="19"/>
      <c r="G20" s="158">
        <f>SUM(G16:G19)</f>
        <v>279100</v>
      </c>
      <c r="H20" s="157"/>
    </row>
    <row r="21" spans="1:8" ht="15.75">
      <c r="A21" s="151"/>
      <c r="B21" s="152"/>
      <c r="C21" s="152"/>
      <c r="D21" s="152"/>
      <c r="E21" s="19"/>
      <c r="F21" s="19"/>
      <c r="G21" s="19"/>
      <c r="H21" s="152"/>
    </row>
    <row r="22" spans="1:8" ht="15.75">
      <c r="A22" s="151"/>
      <c r="B22" s="152" t="s">
        <v>52</v>
      </c>
      <c r="C22" s="20"/>
      <c r="D22" s="159"/>
      <c r="E22" s="266">
        <v>122717</v>
      </c>
      <c r="F22" s="19"/>
      <c r="G22" s="19">
        <v>103467</v>
      </c>
      <c r="H22" s="152"/>
    </row>
    <row r="23" spans="1:8" ht="15.75">
      <c r="A23" s="151"/>
      <c r="B23" s="152" t="s">
        <v>143</v>
      </c>
      <c r="C23" s="20"/>
      <c r="D23" s="159"/>
      <c r="E23" s="19">
        <f>82535+18306+1059</f>
        <v>101900</v>
      </c>
      <c r="F23" s="19"/>
      <c r="G23" s="19">
        <f>105598-G24</f>
        <v>98760</v>
      </c>
      <c r="H23" s="152"/>
    </row>
    <row r="24" spans="1:8" ht="15.75">
      <c r="A24" s="151"/>
      <c r="B24" s="152" t="s">
        <v>194</v>
      </c>
      <c r="C24" s="20"/>
      <c r="D24" s="159"/>
      <c r="E24" s="19">
        <v>144</v>
      </c>
      <c r="F24" s="19"/>
      <c r="G24" s="19">
        <v>6838</v>
      </c>
      <c r="H24" s="152"/>
    </row>
    <row r="25" spans="1:8" ht="15.75">
      <c r="A25" s="151"/>
      <c r="B25" s="152" t="s">
        <v>244</v>
      </c>
      <c r="C25" s="20"/>
      <c r="D25" s="159"/>
      <c r="E25" s="19">
        <v>948</v>
      </c>
      <c r="F25" s="19"/>
      <c r="G25" s="19">
        <v>1771</v>
      </c>
      <c r="H25" s="152"/>
    </row>
    <row r="26" spans="1:8" ht="15.75">
      <c r="A26" s="151"/>
      <c r="B26" s="152" t="s">
        <v>81</v>
      </c>
      <c r="C26" s="20"/>
      <c r="D26" s="159"/>
      <c r="E26" s="19">
        <v>132326</v>
      </c>
      <c r="F26" s="19"/>
      <c r="G26" s="19">
        <v>143510</v>
      </c>
      <c r="H26" s="152"/>
    </row>
    <row r="27" spans="1:8" ht="15.75">
      <c r="A27" s="151"/>
      <c r="B27" s="157" t="s">
        <v>116</v>
      </c>
      <c r="C27" s="152"/>
      <c r="D27" s="152"/>
      <c r="E27" s="158">
        <f>SUM(E22:E26)</f>
        <v>358035</v>
      </c>
      <c r="F27" s="19"/>
      <c r="G27" s="158">
        <f>SUM(G22:G26)</f>
        <v>354346</v>
      </c>
      <c r="H27" s="157"/>
    </row>
    <row r="28" spans="1:8" ht="15.75">
      <c r="A28" s="151"/>
      <c r="B28" s="152"/>
      <c r="C28" s="152"/>
      <c r="D28" s="152"/>
      <c r="E28" s="19"/>
      <c r="F28" s="19"/>
      <c r="G28" s="19"/>
      <c r="H28" s="152"/>
    </row>
    <row r="29" spans="1:8" ht="15.75" hidden="1">
      <c r="A29" s="151"/>
      <c r="B29" s="152" t="s">
        <v>135</v>
      </c>
      <c r="C29" s="152"/>
      <c r="D29" s="152"/>
      <c r="E29" s="160">
        <v>0</v>
      </c>
      <c r="F29" s="19"/>
      <c r="G29" s="160">
        <v>0</v>
      </c>
      <c r="H29" s="152"/>
    </row>
    <row r="30" spans="1:8" ht="15.75" hidden="1">
      <c r="A30" s="151"/>
      <c r="B30" s="152"/>
      <c r="C30" s="152"/>
      <c r="D30" s="152"/>
      <c r="E30" s="19"/>
      <c r="F30" s="19"/>
      <c r="G30" s="19"/>
      <c r="H30" s="152"/>
    </row>
    <row r="31" spans="1:8" ht="16.5" thickBot="1">
      <c r="A31" s="151"/>
      <c r="B31" s="161" t="s">
        <v>117</v>
      </c>
      <c r="C31" s="152"/>
      <c r="D31" s="152"/>
      <c r="E31" s="162">
        <f>E20+E27+E29</f>
        <v>639069</v>
      </c>
      <c r="F31" s="163"/>
      <c r="G31" s="162">
        <f>G20+G27+G29</f>
        <v>633446</v>
      </c>
      <c r="H31" s="161"/>
    </row>
    <row r="32" spans="1:8" ht="16.5" thickTop="1">
      <c r="A32" s="151"/>
      <c r="B32" s="152"/>
      <c r="C32" s="152"/>
      <c r="D32" s="152"/>
      <c r="E32" s="19"/>
      <c r="F32" s="19"/>
      <c r="G32" s="19"/>
      <c r="H32" s="152"/>
    </row>
    <row r="33" spans="1:8" ht="15.75">
      <c r="A33" s="151"/>
      <c r="B33" s="161" t="s">
        <v>118</v>
      </c>
      <c r="C33" s="152"/>
      <c r="D33" s="152"/>
      <c r="E33" s="19"/>
      <c r="F33" s="19"/>
      <c r="G33" s="19"/>
      <c r="H33" s="161"/>
    </row>
    <row r="34" spans="1:8" ht="15.75">
      <c r="A34" s="151"/>
      <c r="B34" s="152" t="s">
        <v>103</v>
      </c>
      <c r="C34" s="152"/>
      <c r="D34" s="152"/>
      <c r="E34" s="19">
        <f>139480-2</f>
        <v>139478</v>
      </c>
      <c r="F34" s="19"/>
      <c r="G34" s="19">
        <f>139480-2</f>
        <v>139478</v>
      </c>
      <c r="H34" s="152"/>
    </row>
    <row r="35" spans="1:8" ht="15.75">
      <c r="A35" s="151"/>
      <c r="B35" s="152" t="s">
        <v>53</v>
      </c>
      <c r="C35" s="152"/>
      <c r="D35" s="152"/>
      <c r="E35" s="19">
        <v>194175</v>
      </c>
      <c r="F35" s="19"/>
      <c r="G35" s="19">
        <v>193483</v>
      </c>
      <c r="H35" s="152"/>
    </row>
    <row r="36" spans="1:8" ht="15.75">
      <c r="A36" s="151"/>
      <c r="B36" s="152" t="s">
        <v>202</v>
      </c>
      <c r="C36" s="152"/>
      <c r="D36" s="152"/>
      <c r="E36" s="19">
        <v>119409</v>
      </c>
      <c r="F36" s="19"/>
      <c r="G36" s="19">
        <v>116757</v>
      </c>
      <c r="H36" s="152"/>
    </row>
    <row r="37" spans="1:9" ht="15.75">
      <c r="A37" s="151"/>
      <c r="B37" s="161" t="s">
        <v>119</v>
      </c>
      <c r="C37" s="152"/>
      <c r="D37" s="152"/>
      <c r="E37" s="158">
        <f>SUM(E34:E36)</f>
        <v>453062</v>
      </c>
      <c r="F37" s="19"/>
      <c r="G37" s="158">
        <f>SUM(G34:G36)</f>
        <v>449718</v>
      </c>
      <c r="H37" s="161"/>
      <c r="I37" s="173"/>
    </row>
    <row r="38" spans="1:8" ht="15.75">
      <c r="A38" s="151"/>
      <c r="B38" s="161"/>
      <c r="C38" s="152"/>
      <c r="D38" s="152"/>
      <c r="E38" s="19"/>
      <c r="F38" s="19"/>
      <c r="G38" s="19"/>
      <c r="H38" s="161"/>
    </row>
    <row r="39" spans="1:8" ht="15.75" hidden="1">
      <c r="A39" s="151"/>
      <c r="B39" s="152" t="s">
        <v>136</v>
      </c>
      <c r="C39" s="152"/>
      <c r="D39" s="152"/>
      <c r="E39" s="19">
        <v>0</v>
      </c>
      <c r="F39" s="19"/>
      <c r="G39" s="19">
        <v>0</v>
      </c>
      <c r="H39" s="152"/>
    </row>
    <row r="40" spans="1:8" ht="15.75" hidden="1">
      <c r="A40" s="151"/>
      <c r="B40" s="161"/>
      <c r="C40" s="152"/>
      <c r="D40" s="152"/>
      <c r="E40" s="19"/>
      <c r="F40" s="19"/>
      <c r="G40" s="19"/>
      <c r="H40" s="161"/>
    </row>
    <row r="41" spans="2:8" ht="15.75">
      <c r="B41" s="156" t="s">
        <v>120</v>
      </c>
      <c r="C41" s="152"/>
      <c r="D41" s="152"/>
      <c r="E41" s="19"/>
      <c r="F41" s="19"/>
      <c r="G41" s="19"/>
      <c r="H41" s="156"/>
    </row>
    <row r="42" spans="2:8" ht="15.75">
      <c r="B42" s="152" t="s">
        <v>121</v>
      </c>
      <c r="C42" s="152"/>
      <c r="D42" s="152"/>
      <c r="E42" s="19">
        <f>10068-4937</f>
        <v>5131</v>
      </c>
      <c r="F42" s="19"/>
      <c r="G42" s="19">
        <v>5207</v>
      </c>
      <c r="H42" s="152"/>
    </row>
    <row r="43" spans="2:8" ht="15.75">
      <c r="B43" s="152" t="s">
        <v>195</v>
      </c>
      <c r="C43" s="152"/>
      <c r="D43" s="152"/>
      <c r="E43" s="19">
        <f>101798-7989</f>
        <v>93809</v>
      </c>
      <c r="F43" s="19"/>
      <c r="G43" s="19">
        <v>103809</v>
      </c>
      <c r="H43" s="152"/>
    </row>
    <row r="44" spans="2:8" ht="15.75">
      <c r="B44" s="157" t="s">
        <v>125</v>
      </c>
      <c r="C44" s="20"/>
      <c r="D44" s="164"/>
      <c r="E44" s="158">
        <f>SUM(E41:E43)</f>
        <v>98940</v>
      </c>
      <c r="F44" s="19"/>
      <c r="G44" s="158">
        <f>SUM(G41:G43)</f>
        <v>109016</v>
      </c>
      <c r="H44" s="157"/>
    </row>
    <row r="45" spans="2:8" ht="15.75">
      <c r="B45" s="151"/>
      <c r="C45" s="20"/>
      <c r="D45" s="164"/>
      <c r="E45" s="19"/>
      <c r="F45" s="19"/>
      <c r="G45" s="19"/>
      <c r="H45" s="151"/>
    </row>
    <row r="46" spans="1:8" ht="15.75">
      <c r="A46" s="151"/>
      <c r="B46" s="152" t="s">
        <v>122</v>
      </c>
      <c r="C46" s="20"/>
      <c r="D46" s="159"/>
      <c r="E46" s="19">
        <f>13913+964+27788</f>
        <v>42665</v>
      </c>
      <c r="F46" s="19"/>
      <c r="G46" s="19">
        <f>55765-G47</f>
        <v>40697</v>
      </c>
      <c r="H46" s="152"/>
    </row>
    <row r="47" spans="1:8" ht="15.75">
      <c r="A47" s="151"/>
      <c r="B47" s="152" t="s">
        <v>123</v>
      </c>
      <c r="C47" s="20"/>
      <c r="D47" s="159"/>
      <c r="E47" s="19">
        <f>22683+343+1</f>
        <v>23027</v>
      </c>
      <c r="F47" s="19"/>
      <c r="G47" s="19">
        <v>15068</v>
      </c>
      <c r="H47" s="152"/>
    </row>
    <row r="48" spans="1:8" ht="15.75">
      <c r="A48" s="151"/>
      <c r="B48" s="152" t="s">
        <v>195</v>
      </c>
      <c r="C48" s="20"/>
      <c r="D48" s="159"/>
      <c r="E48" s="19">
        <f>17017+7989</f>
        <v>25006</v>
      </c>
      <c r="F48" s="19"/>
      <c r="G48" s="19">
        <v>18947</v>
      </c>
      <c r="H48" s="152"/>
    </row>
    <row r="49" spans="1:8" ht="15.75">
      <c r="A49" s="151"/>
      <c r="B49" s="151" t="s">
        <v>30</v>
      </c>
      <c r="C49" s="20"/>
      <c r="D49" s="164"/>
      <c r="E49" s="19">
        <v>-3631</v>
      </c>
      <c r="F49" s="19"/>
      <c r="G49" s="19">
        <v>0</v>
      </c>
      <c r="H49" s="151"/>
    </row>
    <row r="50" spans="1:8" ht="15.75" hidden="1">
      <c r="A50" s="151"/>
      <c r="B50" s="152" t="s">
        <v>195</v>
      </c>
      <c r="C50" s="20"/>
      <c r="D50" s="164"/>
      <c r="E50" s="19">
        <v>0</v>
      </c>
      <c r="F50" s="19"/>
      <c r="G50" s="19">
        <v>0</v>
      </c>
      <c r="H50" s="152"/>
    </row>
    <row r="51" spans="1:8" ht="15.75">
      <c r="A51" s="151"/>
      <c r="B51" s="157" t="s">
        <v>124</v>
      </c>
      <c r="C51" s="154"/>
      <c r="D51" s="154"/>
      <c r="E51" s="158">
        <f>SUM(E46:E50)</f>
        <v>87067</v>
      </c>
      <c r="F51" s="19"/>
      <c r="G51" s="158">
        <f>SUM(G46:G50)</f>
        <v>74712</v>
      </c>
      <c r="H51" s="157"/>
    </row>
    <row r="52" spans="1:8" ht="15.75">
      <c r="A52" s="151"/>
      <c r="B52" s="157"/>
      <c r="C52" s="154"/>
      <c r="D52" s="154"/>
      <c r="E52" s="19"/>
      <c r="F52" s="19"/>
      <c r="G52" s="19"/>
      <c r="H52" s="157"/>
    </row>
    <row r="53" spans="1:8" ht="16.5" thickBot="1">
      <c r="A53" s="151"/>
      <c r="B53" s="21" t="s">
        <v>126</v>
      </c>
      <c r="C53" s="165"/>
      <c r="D53" s="165"/>
      <c r="E53" s="162">
        <f>E51+E44</f>
        <v>186007</v>
      </c>
      <c r="F53" s="163"/>
      <c r="G53" s="162">
        <f>G51+G44</f>
        <v>183728</v>
      </c>
      <c r="H53" s="21"/>
    </row>
    <row r="54" spans="1:8" ht="16.5" thickTop="1">
      <c r="A54" s="151"/>
      <c r="B54" s="157"/>
      <c r="C54" s="154"/>
      <c r="D54" s="154"/>
      <c r="E54" s="19"/>
      <c r="F54" s="19"/>
      <c r="G54" s="19"/>
      <c r="H54" s="157"/>
    </row>
    <row r="55" spans="1:8" ht="16.5" thickBot="1">
      <c r="A55" s="151"/>
      <c r="B55" s="21" t="s">
        <v>127</v>
      </c>
      <c r="C55" s="152"/>
      <c r="D55" s="152"/>
      <c r="E55" s="166">
        <f>E53+E37</f>
        <v>639069</v>
      </c>
      <c r="F55" s="163"/>
      <c r="G55" s="166">
        <f>G53+G37</f>
        <v>633446</v>
      </c>
      <c r="H55" s="21"/>
    </row>
    <row r="56" spans="1:7" ht="16.5" thickTop="1">
      <c r="A56" s="151"/>
      <c r="B56" s="152"/>
      <c r="C56" s="152"/>
      <c r="D56" s="152"/>
      <c r="E56" s="19">
        <f>E55-E31</f>
        <v>0</v>
      </c>
      <c r="F56" s="19"/>
      <c r="G56" s="19">
        <f>G55-G31</f>
        <v>0</v>
      </c>
    </row>
    <row r="57" spans="1:7" ht="15.75">
      <c r="A57" s="151"/>
      <c r="B57" s="152"/>
      <c r="C57" s="152"/>
      <c r="D57" s="152"/>
      <c r="E57" s="167"/>
      <c r="F57" s="167"/>
      <c r="G57" s="167"/>
    </row>
    <row r="58" spans="1:7" ht="15.75">
      <c r="A58" s="151"/>
      <c r="B58" s="161" t="s">
        <v>142</v>
      </c>
      <c r="C58" s="161"/>
      <c r="D58" s="161"/>
      <c r="E58" s="168">
        <f>(E37+E39)/E34/2</f>
        <v>1.6241342720715812</v>
      </c>
      <c r="F58" s="169"/>
      <c r="G58" s="168">
        <f>(G37+G39)/G34/2</f>
        <v>1.6121467184788998</v>
      </c>
    </row>
    <row r="59" spans="1:7" ht="18.75">
      <c r="A59" s="22"/>
      <c r="B59" s="23"/>
      <c r="C59" s="23"/>
      <c r="D59" s="23"/>
      <c r="E59" s="19"/>
      <c r="F59" s="19"/>
      <c r="G59" s="24"/>
    </row>
    <row r="60" spans="1:7" ht="15.75">
      <c r="A60" s="25"/>
      <c r="B60" s="23"/>
      <c r="C60" s="23"/>
      <c r="D60" s="23"/>
      <c r="E60" s="19"/>
      <c r="F60" s="19"/>
      <c r="G60" s="24"/>
    </row>
    <row r="61" spans="1:8" ht="24.75" customHeight="1">
      <c r="A61" s="275" t="s">
        <v>245</v>
      </c>
      <c r="B61" s="275"/>
      <c r="C61" s="275"/>
      <c r="D61" s="275"/>
      <c r="E61" s="275"/>
      <c r="F61" s="275"/>
      <c r="G61" s="275"/>
      <c r="H61" s="275"/>
    </row>
    <row r="62" spans="1:7" ht="15.75">
      <c r="A62" s="275"/>
      <c r="B62" s="275"/>
      <c r="C62" s="275"/>
      <c r="D62" s="275"/>
      <c r="E62" s="275"/>
      <c r="F62" s="19"/>
      <c r="G62" s="24"/>
    </row>
    <row r="63" spans="1:7" ht="15">
      <c r="A63" s="26"/>
      <c r="B63" s="27"/>
      <c r="C63" s="23"/>
      <c r="D63" s="23"/>
      <c r="E63" s="28"/>
      <c r="F63" s="28"/>
      <c r="G63" s="29"/>
    </row>
    <row r="64" spans="1:7" ht="15">
      <c r="A64" s="25"/>
      <c r="B64" s="27"/>
      <c r="C64" s="30"/>
      <c r="D64" s="30"/>
      <c r="E64" s="28"/>
      <c r="F64" s="28"/>
      <c r="G64" s="29"/>
    </row>
    <row r="65" spans="1:7" ht="15">
      <c r="A65" s="25"/>
      <c r="B65" s="27"/>
      <c r="C65" s="23"/>
      <c r="D65" s="23"/>
      <c r="E65" s="28"/>
      <c r="F65" s="28"/>
      <c r="G65" s="29"/>
    </row>
    <row r="66" spans="1:7" ht="15">
      <c r="A66" s="25"/>
      <c r="B66" s="31"/>
      <c r="C66" s="23"/>
      <c r="D66" s="23"/>
      <c r="E66" s="28"/>
      <c r="F66" s="28"/>
      <c r="G66" s="29"/>
    </row>
    <row r="67" spans="1:7" ht="15">
      <c r="A67" s="25"/>
      <c r="B67" s="27"/>
      <c r="C67" s="23"/>
      <c r="D67" s="23"/>
      <c r="E67" s="28"/>
      <c r="F67" s="28"/>
      <c r="G67" s="29"/>
    </row>
    <row r="68" spans="1:7" ht="15">
      <c r="A68" s="25"/>
      <c r="B68" s="27"/>
      <c r="C68" s="23"/>
      <c r="D68" s="23"/>
      <c r="E68" s="28"/>
      <c r="F68" s="28"/>
      <c r="G68" s="29"/>
    </row>
    <row r="69" spans="1:7" ht="15">
      <c r="A69" s="25"/>
      <c r="B69" s="27"/>
      <c r="C69" s="23"/>
      <c r="D69" s="23"/>
      <c r="E69" s="28"/>
      <c r="F69" s="28"/>
      <c r="G69" s="29"/>
    </row>
    <row r="70" spans="1:7" ht="15">
      <c r="A70" s="25"/>
      <c r="B70" s="27"/>
      <c r="C70" s="23"/>
      <c r="D70" s="23"/>
      <c r="E70" s="28"/>
      <c r="F70" s="28"/>
      <c r="G70" s="29"/>
    </row>
    <row r="71" spans="1:7" ht="15">
      <c r="A71" s="25"/>
      <c r="B71" s="27"/>
      <c r="C71" s="23"/>
      <c r="D71" s="23"/>
      <c r="E71" s="28"/>
      <c r="F71" s="28"/>
      <c r="G71" s="29"/>
    </row>
    <row r="72" spans="1:7" ht="15">
      <c r="A72" s="25"/>
      <c r="B72" s="27"/>
      <c r="C72" s="23"/>
      <c r="D72" s="23"/>
      <c r="E72" s="28"/>
      <c r="F72" s="28"/>
      <c r="G72" s="29"/>
    </row>
    <row r="73" spans="1:7" ht="15">
      <c r="A73" s="25"/>
      <c r="B73" s="27"/>
      <c r="C73" s="23"/>
      <c r="D73" s="23"/>
      <c r="E73" s="28"/>
      <c r="F73" s="28"/>
      <c r="G73" s="29"/>
    </row>
    <row r="74" spans="1:7" ht="15">
      <c r="A74" s="25"/>
      <c r="B74" s="27"/>
      <c r="C74" s="23"/>
      <c r="D74" s="23"/>
      <c r="E74" s="28"/>
      <c r="F74" s="28"/>
      <c r="G74" s="29"/>
    </row>
    <row r="75" spans="1:7" ht="15">
      <c r="A75" s="25"/>
      <c r="B75" s="27"/>
      <c r="C75" s="23"/>
      <c r="D75" s="23"/>
      <c r="E75" s="28"/>
      <c r="F75" s="28"/>
      <c r="G75" s="29"/>
    </row>
    <row r="76" spans="1:7" ht="15">
      <c r="A76" s="25"/>
      <c r="B76" s="27"/>
      <c r="C76" s="23"/>
      <c r="D76" s="23"/>
      <c r="E76" s="28"/>
      <c r="F76" s="28"/>
      <c r="G76" s="29"/>
    </row>
    <row r="77" spans="1:7" ht="15">
      <c r="A77" s="25"/>
      <c r="B77" s="27"/>
      <c r="C77" s="23"/>
      <c r="D77" s="23"/>
      <c r="E77" s="28"/>
      <c r="F77" s="28"/>
      <c r="G77" s="29"/>
    </row>
    <row r="78" spans="1:7" ht="15">
      <c r="A78" s="25"/>
      <c r="B78" s="27"/>
      <c r="C78" s="23"/>
      <c r="D78" s="23"/>
      <c r="E78" s="28"/>
      <c r="F78" s="28"/>
      <c r="G78" s="29"/>
    </row>
    <row r="79" spans="1:7" ht="15">
      <c r="A79" s="25"/>
      <c r="B79" s="27"/>
      <c r="C79" s="23"/>
      <c r="D79" s="23"/>
      <c r="E79" s="28"/>
      <c r="F79" s="28"/>
      <c r="G79" s="29"/>
    </row>
    <row r="80" spans="1:7" ht="15">
      <c r="A80" s="25"/>
      <c r="B80" s="27"/>
      <c r="C80" s="23"/>
      <c r="D80" s="23"/>
      <c r="E80" s="28"/>
      <c r="F80" s="28"/>
      <c r="G80" s="29"/>
    </row>
    <row r="81" spans="1:7" ht="15">
      <c r="A81" s="25"/>
      <c r="B81" s="23"/>
      <c r="C81" s="23"/>
      <c r="D81" s="23"/>
      <c r="E81" s="28"/>
      <c r="F81" s="28"/>
      <c r="G81" s="29"/>
    </row>
    <row r="82" spans="1:7" ht="15">
      <c r="A82" s="25"/>
      <c r="B82" s="23"/>
      <c r="C82" s="23"/>
      <c r="D82" s="23"/>
      <c r="E82" s="28"/>
      <c r="F82" s="28"/>
      <c r="G82" s="29"/>
    </row>
    <row r="83" spans="1:7" ht="15">
      <c r="A83" s="25"/>
      <c r="B83" s="23"/>
      <c r="C83" s="23"/>
      <c r="D83" s="23"/>
      <c r="E83" s="28"/>
      <c r="F83" s="28"/>
      <c r="G83" s="29"/>
    </row>
    <row r="84" spans="1:7" ht="15">
      <c r="A84" s="25"/>
      <c r="B84" s="23"/>
      <c r="C84" s="23"/>
      <c r="D84" s="23"/>
      <c r="E84" s="28"/>
      <c r="F84" s="28"/>
      <c r="G84" s="29"/>
    </row>
    <row r="85" spans="1:7" ht="15">
      <c r="A85" s="25"/>
      <c r="B85" s="23"/>
      <c r="C85" s="23"/>
      <c r="D85" s="23"/>
      <c r="E85" s="28"/>
      <c r="F85" s="28"/>
      <c r="G85" s="29"/>
    </row>
    <row r="86" spans="1:7" ht="15">
      <c r="A86" s="25"/>
      <c r="B86" s="23"/>
      <c r="C86" s="23"/>
      <c r="D86" s="23"/>
      <c r="E86" s="28"/>
      <c r="F86" s="28"/>
      <c r="G86" s="29"/>
    </row>
    <row r="87" spans="1:7" ht="15">
      <c r="A87" s="25"/>
      <c r="B87" s="23"/>
      <c r="C87" s="23"/>
      <c r="D87" s="23"/>
      <c r="E87" s="28"/>
      <c r="F87" s="28"/>
      <c r="G87" s="29"/>
    </row>
    <row r="88" spans="1:7" ht="15">
      <c r="A88" s="25"/>
      <c r="B88" s="23"/>
      <c r="C88" s="23"/>
      <c r="D88" s="23"/>
      <c r="E88" s="28"/>
      <c r="F88" s="28"/>
      <c r="G88" s="29"/>
    </row>
    <row r="89" spans="1:7" ht="15">
      <c r="A89" s="25"/>
      <c r="B89" s="23"/>
      <c r="C89" s="23"/>
      <c r="D89" s="23"/>
      <c r="E89" s="28"/>
      <c r="F89" s="28"/>
      <c r="G89" s="29"/>
    </row>
    <row r="90" spans="1:7" ht="15">
      <c r="A90" s="25"/>
      <c r="B90" s="23"/>
      <c r="C90" s="23"/>
      <c r="D90" s="23"/>
      <c r="E90" s="28"/>
      <c r="F90" s="28"/>
      <c r="G90" s="29"/>
    </row>
    <row r="91" spans="1:7" ht="15">
      <c r="A91" s="25"/>
      <c r="B91" s="23"/>
      <c r="C91" s="23"/>
      <c r="D91" s="23"/>
      <c r="E91" s="28"/>
      <c r="F91" s="28"/>
      <c r="G91" s="29"/>
    </row>
    <row r="92" spans="1:7" ht="15">
      <c r="A92" s="25"/>
      <c r="B92" s="23"/>
      <c r="C92" s="23"/>
      <c r="D92" s="23"/>
      <c r="E92" s="28"/>
      <c r="F92" s="28"/>
      <c r="G92" s="29"/>
    </row>
    <row r="93" spans="1:7" ht="15">
      <c r="A93" s="25"/>
      <c r="B93" s="23"/>
      <c r="C93" s="23"/>
      <c r="D93" s="23"/>
      <c r="E93" s="28"/>
      <c r="F93" s="28"/>
      <c r="G93" s="29"/>
    </row>
    <row r="94" spans="1:7" ht="15">
      <c r="A94" s="25"/>
      <c r="B94" s="23"/>
      <c r="C94" s="23"/>
      <c r="D94" s="23"/>
      <c r="E94" s="28"/>
      <c r="F94" s="28"/>
      <c r="G94" s="29"/>
    </row>
    <row r="95" spans="1:7" ht="15">
      <c r="A95" s="25"/>
      <c r="B95" s="23"/>
      <c r="C95" s="23"/>
      <c r="D95" s="23"/>
      <c r="E95" s="28"/>
      <c r="F95" s="28"/>
      <c r="G95" s="29"/>
    </row>
    <row r="96" spans="1:7" ht="15">
      <c r="A96" s="25"/>
      <c r="B96" s="23"/>
      <c r="C96" s="23"/>
      <c r="D96" s="23"/>
      <c r="E96" s="28"/>
      <c r="F96" s="28"/>
      <c r="G96" s="29"/>
    </row>
    <row r="97" spans="1:7" ht="15">
      <c r="A97" s="25"/>
      <c r="B97" s="23"/>
      <c r="C97" s="23"/>
      <c r="D97" s="23"/>
      <c r="E97" s="28"/>
      <c r="F97" s="28"/>
      <c r="G97" s="29"/>
    </row>
    <row r="98" spans="1:7" ht="15">
      <c r="A98" s="25"/>
      <c r="B98" s="23"/>
      <c r="C98" s="23"/>
      <c r="D98" s="23"/>
      <c r="E98" s="28"/>
      <c r="F98" s="28"/>
      <c r="G98" s="29"/>
    </row>
  </sheetData>
  <sheetProtection/>
  <mergeCells count="6">
    <mergeCell ref="A62:E62"/>
    <mergeCell ref="A6:H6"/>
    <mergeCell ref="A7:H7"/>
    <mergeCell ref="A8:H8"/>
    <mergeCell ref="A9:H9"/>
    <mergeCell ref="A61:H61"/>
  </mergeCells>
  <printOptions horizontalCentered="1"/>
  <pageMargins left="1.18110236220472" right="0.748031496062992" top="0.65" bottom="0.183070866" header="0.511811023622047" footer="0.275590551181102"/>
  <pageSetup orientation="portrait" scale="69"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8:H68"/>
  <sheetViews>
    <sheetView zoomScalePageLayoutView="0" workbookViewId="0" topLeftCell="A11">
      <selection activeCell="B80" sqref="B80"/>
    </sheetView>
  </sheetViews>
  <sheetFormatPr defaultColWidth="9.140625" defaultRowHeight="12.75"/>
  <cols>
    <col min="1" max="1" width="52.57421875" style="3" bestFit="1" customWidth="1"/>
    <col min="2" max="2" width="12.00390625" style="3" customWidth="1"/>
    <col min="3" max="3" width="11.28125" style="3" customWidth="1"/>
    <col min="4" max="4" width="12.421875" style="3" customWidth="1"/>
    <col min="5" max="6" width="15.28125" style="3" customWidth="1"/>
    <col min="7" max="7" width="13.8515625" style="3" customWidth="1"/>
    <col min="8" max="8" width="15.421875" style="3" customWidth="1"/>
    <col min="9" max="16384" width="9.140625" style="3" customWidth="1"/>
  </cols>
  <sheetData>
    <row r="8" spans="1:8" ht="19.5">
      <c r="A8" s="283" t="s">
        <v>154</v>
      </c>
      <c r="B8" s="283"/>
      <c r="C8" s="283"/>
      <c r="D8" s="283"/>
      <c r="E8" s="283"/>
      <c r="F8" s="283"/>
      <c r="G8" s="283"/>
      <c r="H8" s="283"/>
    </row>
    <row r="9" spans="1:8" ht="13.5">
      <c r="A9" s="284" t="s">
        <v>0</v>
      </c>
      <c r="B9" s="284"/>
      <c r="C9" s="284"/>
      <c r="D9" s="284"/>
      <c r="E9" s="284"/>
      <c r="F9" s="284"/>
      <c r="G9" s="284"/>
      <c r="H9" s="284"/>
    </row>
    <row r="10" spans="1:8" ht="15.75">
      <c r="A10" s="269" t="s">
        <v>231</v>
      </c>
      <c r="B10" s="269"/>
      <c r="C10" s="269"/>
      <c r="D10" s="269"/>
      <c r="E10" s="269"/>
      <c r="F10" s="269"/>
      <c r="G10" s="269"/>
      <c r="H10" s="269"/>
    </row>
    <row r="11" spans="1:8" ht="15.75">
      <c r="A11" s="269" t="s">
        <v>312</v>
      </c>
      <c r="B11" s="269"/>
      <c r="C11" s="269"/>
      <c r="D11" s="269"/>
      <c r="E11" s="269"/>
      <c r="F11" s="269"/>
      <c r="G11" s="269"/>
      <c r="H11" s="269"/>
    </row>
    <row r="13" spans="1:8" ht="15.75">
      <c r="A13" s="32"/>
      <c r="B13" s="34"/>
      <c r="C13" s="34"/>
      <c r="D13" s="279" t="s">
        <v>53</v>
      </c>
      <c r="E13" s="279"/>
      <c r="F13" s="279"/>
      <c r="G13" s="279"/>
      <c r="H13" s="35"/>
    </row>
    <row r="14" spans="1:7" ht="15.75">
      <c r="A14" s="32"/>
      <c r="B14" s="280" t="s">
        <v>251</v>
      </c>
      <c r="C14" s="280"/>
      <c r="D14" s="280"/>
      <c r="E14" s="280"/>
      <c r="F14" s="280"/>
      <c r="G14" s="36" t="s">
        <v>64</v>
      </c>
    </row>
    <row r="15" spans="1:8" ht="15.75" customHeight="1">
      <c r="A15" s="37" t="s">
        <v>65</v>
      </c>
      <c r="B15" s="38" t="s">
        <v>66</v>
      </c>
      <c r="C15" s="38" t="s">
        <v>104</v>
      </c>
      <c r="D15" s="38" t="s">
        <v>66</v>
      </c>
      <c r="E15" s="38" t="s">
        <v>107</v>
      </c>
      <c r="F15" s="39" t="s">
        <v>248</v>
      </c>
      <c r="G15" s="39" t="s">
        <v>54</v>
      </c>
      <c r="H15" s="281" t="s">
        <v>67</v>
      </c>
    </row>
    <row r="16" spans="1:8" ht="15.75">
      <c r="A16" s="40"/>
      <c r="B16" s="39" t="s">
        <v>68</v>
      </c>
      <c r="C16" s="39" t="s">
        <v>105</v>
      </c>
      <c r="D16" s="39" t="s">
        <v>69</v>
      </c>
      <c r="E16" s="39" t="s">
        <v>108</v>
      </c>
      <c r="F16" s="39" t="s">
        <v>249</v>
      </c>
      <c r="G16" s="39"/>
      <c r="H16" s="282"/>
    </row>
    <row r="17" spans="1:8" ht="15.75">
      <c r="A17" s="41"/>
      <c r="B17" s="42" t="s">
        <v>17</v>
      </c>
      <c r="C17" s="42" t="s">
        <v>86</v>
      </c>
      <c r="D17" s="42" t="s">
        <v>17</v>
      </c>
      <c r="E17" s="42" t="s">
        <v>17</v>
      </c>
      <c r="F17" s="42" t="s">
        <v>17</v>
      </c>
      <c r="G17" s="42" t="s">
        <v>17</v>
      </c>
      <c r="H17" s="42" t="s">
        <v>17</v>
      </c>
    </row>
    <row r="18" spans="1:8" ht="12.75">
      <c r="A18" s="43" t="s">
        <v>258</v>
      </c>
      <c r="B18" s="44">
        <f aca="true" t="shared" si="0" ref="B18:H18">B65</f>
        <v>139478</v>
      </c>
      <c r="C18" s="48">
        <f t="shared" si="0"/>
        <v>0</v>
      </c>
      <c r="D18" s="44">
        <f t="shared" si="0"/>
        <v>194205</v>
      </c>
      <c r="E18" s="128">
        <f t="shared" si="0"/>
        <v>0</v>
      </c>
      <c r="F18" s="128">
        <f t="shared" si="0"/>
        <v>-722</v>
      </c>
      <c r="G18" s="44">
        <f t="shared" si="0"/>
        <v>116757</v>
      </c>
      <c r="H18" s="44">
        <f t="shared" si="0"/>
        <v>449718</v>
      </c>
    </row>
    <row r="19" spans="1:8" ht="12.75">
      <c r="A19" s="46"/>
      <c r="B19" s="44"/>
      <c r="C19" s="47"/>
      <c r="D19" s="45"/>
      <c r="E19" s="45"/>
      <c r="F19" s="45"/>
      <c r="G19" s="44"/>
      <c r="H19" s="44"/>
    </row>
    <row r="20" spans="1:8" ht="12.75">
      <c r="A20" s="46" t="s">
        <v>294</v>
      </c>
      <c r="B20" s="129"/>
      <c r="C20" s="47"/>
      <c r="D20" s="47"/>
      <c r="E20" s="47"/>
      <c r="F20" s="47">
        <f>577+115</f>
        <v>692</v>
      </c>
      <c r="G20" s="44"/>
      <c r="H20" s="48">
        <f>SUM(B20:G20)</f>
        <v>692</v>
      </c>
    </row>
    <row r="21" spans="1:8" ht="12.75">
      <c r="A21" s="46"/>
      <c r="B21" s="129"/>
      <c r="C21" s="47"/>
      <c r="D21" s="47"/>
      <c r="E21" s="47"/>
      <c r="F21" s="47"/>
      <c r="G21" s="44"/>
      <c r="H21" s="44"/>
    </row>
    <row r="22" spans="1:8" ht="12.75">
      <c r="A22" s="49" t="s">
        <v>192</v>
      </c>
      <c r="B22" s="52">
        <v>0</v>
      </c>
      <c r="C22" s="52">
        <v>0</v>
      </c>
      <c r="D22" s="52">
        <v>0</v>
      </c>
      <c r="E22" s="52">
        <v>0</v>
      </c>
      <c r="F22" s="144">
        <f>SUM(F20)</f>
        <v>692</v>
      </c>
      <c r="G22" s="52">
        <v>0</v>
      </c>
      <c r="H22" s="52">
        <f>SUM(B22:G22)</f>
        <v>692</v>
      </c>
    </row>
    <row r="23" spans="1:8" ht="12.75">
      <c r="A23" s="49"/>
      <c r="B23" s="50"/>
      <c r="C23" s="50"/>
      <c r="D23" s="50"/>
      <c r="E23" s="47"/>
      <c r="F23" s="47"/>
      <c r="G23" s="51"/>
      <c r="H23" s="48"/>
    </row>
    <row r="24" spans="1:8" ht="12.75">
      <c r="A24" s="49" t="s">
        <v>295</v>
      </c>
      <c r="B24" s="50"/>
      <c r="C24" s="50"/>
      <c r="D24" s="50"/>
      <c r="E24" s="47"/>
      <c r="F24" s="47"/>
      <c r="G24" s="51">
        <f>PL!D31</f>
        <v>17995</v>
      </c>
      <c r="H24" s="48">
        <f>SUM(B24:G24)</f>
        <v>17995</v>
      </c>
    </row>
    <row r="25" spans="1:8" ht="12.75">
      <c r="A25" s="49"/>
      <c r="B25" s="50"/>
      <c r="C25" s="50"/>
      <c r="D25" s="50"/>
      <c r="E25" s="47"/>
      <c r="F25" s="47"/>
      <c r="G25" s="51"/>
      <c r="H25" s="48"/>
    </row>
    <row r="26" spans="1:8" ht="12.75">
      <c r="A26" s="49" t="s">
        <v>145</v>
      </c>
      <c r="B26" s="52">
        <v>0</v>
      </c>
      <c r="C26" s="52">
        <v>0</v>
      </c>
      <c r="D26" s="52">
        <v>0</v>
      </c>
      <c r="E26" s="52">
        <v>0</v>
      </c>
      <c r="F26" s="144">
        <f>SUM(F22:F25)</f>
        <v>692</v>
      </c>
      <c r="G26" s="144">
        <f>SUM(G22:G25)</f>
        <v>17995</v>
      </c>
      <c r="H26" s="144">
        <f>SUM(H22:H25)</f>
        <v>18687</v>
      </c>
    </row>
    <row r="27" spans="1:8" ht="12.75">
      <c r="A27" s="49"/>
      <c r="B27" s="50"/>
      <c r="C27" s="50"/>
      <c r="D27" s="50"/>
      <c r="E27" s="50"/>
      <c r="F27" s="47"/>
      <c r="G27" s="45"/>
      <c r="H27" s="45"/>
    </row>
    <row r="28" spans="1:8" ht="25.5">
      <c r="A28" s="133" t="s">
        <v>303</v>
      </c>
      <c r="B28" s="50"/>
      <c r="C28" s="50"/>
      <c r="D28" s="50"/>
      <c r="E28" s="50"/>
      <c r="F28" s="50"/>
      <c r="G28" s="48">
        <v>-15343</v>
      </c>
      <c r="H28" s="48">
        <v>-15343</v>
      </c>
    </row>
    <row r="29" spans="1:8" ht="12.75">
      <c r="A29" s="49"/>
      <c r="B29" s="50"/>
      <c r="C29" s="50"/>
      <c r="D29" s="50"/>
      <c r="E29" s="50"/>
      <c r="F29" s="50"/>
      <c r="G29" s="50"/>
      <c r="H29" s="48"/>
    </row>
    <row r="30" spans="1:8" ht="12.75">
      <c r="A30" s="53" t="s">
        <v>315</v>
      </c>
      <c r="B30" s="115">
        <f>B18+B26</f>
        <v>139478</v>
      </c>
      <c r="C30" s="115">
        <f>C18+C26</f>
        <v>0</v>
      </c>
      <c r="D30" s="115">
        <f>D18+D26</f>
        <v>194205</v>
      </c>
      <c r="E30" s="115">
        <f>E18+E26</f>
        <v>0</v>
      </c>
      <c r="F30" s="115">
        <f>F18+F26</f>
        <v>-30</v>
      </c>
      <c r="G30" s="115">
        <f>G18+G26+G28</f>
        <v>119409</v>
      </c>
      <c r="H30" s="115">
        <f>H18+H26+H28</f>
        <v>453062</v>
      </c>
    </row>
    <row r="31" spans="2:8" ht="12.75">
      <c r="B31" s="32"/>
      <c r="C31" s="32"/>
      <c r="D31" s="32"/>
      <c r="E31" s="32"/>
      <c r="F31" s="32"/>
      <c r="G31" s="32"/>
      <c r="H31" s="32"/>
    </row>
    <row r="32" spans="2:8" ht="12.75">
      <c r="B32" s="32"/>
      <c r="C32" s="32"/>
      <c r="D32" s="32"/>
      <c r="E32" s="32"/>
      <c r="F32" s="32"/>
      <c r="G32" s="32"/>
      <c r="H32" s="32"/>
    </row>
    <row r="33" spans="2:8" ht="12.75">
      <c r="B33" s="32"/>
      <c r="C33" s="32"/>
      <c r="D33" s="32"/>
      <c r="E33" s="32"/>
      <c r="F33" s="32"/>
      <c r="G33" s="32"/>
      <c r="H33" s="32"/>
    </row>
    <row r="34" spans="2:8" ht="12.75">
      <c r="B34" s="32"/>
      <c r="C34" s="32"/>
      <c r="D34" s="32"/>
      <c r="E34" s="32"/>
      <c r="F34" s="32"/>
      <c r="G34" s="32"/>
      <c r="H34" s="32"/>
    </row>
    <row r="35" spans="1:8" ht="15.75">
      <c r="A35" s="269"/>
      <c r="B35" s="269"/>
      <c r="C35" s="269"/>
      <c r="D35" s="269"/>
      <c r="E35" s="269"/>
      <c r="F35" s="269"/>
      <c r="G35" s="269"/>
      <c r="H35" s="269"/>
    </row>
    <row r="36" spans="1:8" ht="15.75">
      <c r="A36" s="269"/>
      <c r="B36" s="269"/>
      <c r="C36" s="269"/>
      <c r="D36" s="269"/>
      <c r="E36" s="269"/>
      <c r="F36" s="269"/>
      <c r="G36" s="269"/>
      <c r="H36" s="269"/>
    </row>
    <row r="37" spans="2:8" ht="12.75">
      <c r="B37" s="32"/>
      <c r="C37" s="32"/>
      <c r="D37" s="32"/>
      <c r="E37" s="32"/>
      <c r="F37" s="32"/>
      <c r="G37" s="32"/>
      <c r="H37" s="32"/>
    </row>
    <row r="38" spans="2:8" ht="12.75">
      <c r="B38" s="32"/>
      <c r="C38" s="32"/>
      <c r="D38" s="32"/>
      <c r="E38" s="32"/>
      <c r="F38" s="32"/>
      <c r="G38" s="32"/>
      <c r="H38" s="32"/>
    </row>
    <row r="39" spans="2:8" ht="15.75">
      <c r="B39" s="34"/>
      <c r="C39" s="34"/>
      <c r="D39" s="279" t="s">
        <v>53</v>
      </c>
      <c r="E39" s="279"/>
      <c r="F39" s="279"/>
      <c r="G39" s="279"/>
      <c r="H39" s="35"/>
    </row>
    <row r="40" spans="2:7" ht="15.75">
      <c r="B40" s="280" t="s">
        <v>251</v>
      </c>
      <c r="C40" s="280"/>
      <c r="D40" s="280"/>
      <c r="E40" s="280"/>
      <c r="F40" s="280"/>
      <c r="G40" s="36" t="s">
        <v>64</v>
      </c>
    </row>
    <row r="41" spans="1:8" ht="15.75" customHeight="1">
      <c r="A41" s="37" t="s">
        <v>65</v>
      </c>
      <c r="B41" s="38" t="s">
        <v>66</v>
      </c>
      <c r="C41" s="38" t="s">
        <v>104</v>
      </c>
      <c r="D41" s="38" t="s">
        <v>66</v>
      </c>
      <c r="E41" s="38" t="s">
        <v>107</v>
      </c>
      <c r="F41" s="39" t="s">
        <v>248</v>
      </c>
      <c r="G41" s="39" t="s">
        <v>54</v>
      </c>
      <c r="H41" s="281" t="s">
        <v>67</v>
      </c>
    </row>
    <row r="42" spans="1:8" ht="15.75">
      <c r="A42" s="40"/>
      <c r="B42" s="39" t="s">
        <v>68</v>
      </c>
      <c r="C42" s="39" t="s">
        <v>105</v>
      </c>
      <c r="D42" s="39" t="s">
        <v>69</v>
      </c>
      <c r="E42" s="39" t="s">
        <v>108</v>
      </c>
      <c r="F42" s="39" t="s">
        <v>249</v>
      </c>
      <c r="G42" s="39"/>
      <c r="H42" s="282"/>
    </row>
    <row r="43" spans="1:8" ht="15.75">
      <c r="A43" s="41"/>
      <c r="B43" s="42" t="s">
        <v>17</v>
      </c>
      <c r="C43" s="42" t="s">
        <v>86</v>
      </c>
      <c r="D43" s="42" t="s">
        <v>17</v>
      </c>
      <c r="E43" s="42" t="s">
        <v>17</v>
      </c>
      <c r="F43" s="42" t="s">
        <v>17</v>
      </c>
      <c r="G43" s="42" t="s">
        <v>17</v>
      </c>
      <c r="H43" s="42" t="s">
        <v>17</v>
      </c>
    </row>
    <row r="44" spans="1:8" ht="12.75">
      <c r="A44" s="43" t="s">
        <v>235</v>
      </c>
      <c r="B44" s="44">
        <v>69739</v>
      </c>
      <c r="C44" s="45">
        <v>-1578</v>
      </c>
      <c r="D44" s="45">
        <v>13720</v>
      </c>
      <c r="E44" s="45">
        <v>0</v>
      </c>
      <c r="F44" s="45">
        <v>0</v>
      </c>
      <c r="G44" s="44">
        <v>111749</v>
      </c>
      <c r="H44" s="44">
        <v>193630</v>
      </c>
    </row>
    <row r="45" spans="1:8" ht="12.75">
      <c r="A45" s="46"/>
      <c r="B45" s="44"/>
      <c r="C45" s="47"/>
      <c r="D45" s="45"/>
      <c r="E45" s="45"/>
      <c r="F45" s="45"/>
      <c r="G45" s="44"/>
      <c r="H45" s="44"/>
    </row>
    <row r="46" spans="1:8" ht="12.75">
      <c r="A46" s="46" t="s">
        <v>250</v>
      </c>
      <c r="B46" s="47">
        <v>0</v>
      </c>
      <c r="C46" s="47">
        <v>0</v>
      </c>
      <c r="D46" s="47">
        <v>0</v>
      </c>
      <c r="E46" s="47">
        <v>0</v>
      </c>
      <c r="F46" s="47">
        <v>-722</v>
      </c>
      <c r="G46" s="47">
        <v>0</v>
      </c>
      <c r="H46" s="45">
        <v>-722</v>
      </c>
    </row>
    <row r="47" spans="1:8" ht="12.75">
      <c r="A47" s="46"/>
      <c r="B47" s="129"/>
      <c r="C47" s="47"/>
      <c r="D47" s="47"/>
      <c r="E47" s="47"/>
      <c r="F47" s="47"/>
      <c r="G47" s="44"/>
      <c r="H47" s="44"/>
    </row>
    <row r="48" spans="1:8" ht="12.75">
      <c r="A48" s="49" t="s">
        <v>145</v>
      </c>
      <c r="B48" s="50">
        <v>0</v>
      </c>
      <c r="C48" s="50">
        <v>0</v>
      </c>
      <c r="D48" s="50">
        <v>0</v>
      </c>
      <c r="E48" s="47">
        <v>0</v>
      </c>
      <c r="F48" s="47">
        <v>0</v>
      </c>
      <c r="G48" s="51">
        <v>36391</v>
      </c>
      <c r="H48" s="48">
        <v>36391</v>
      </c>
    </row>
    <row r="49" spans="1:8" ht="12.75">
      <c r="A49" s="49"/>
      <c r="B49" s="50"/>
      <c r="C49" s="50"/>
      <c r="D49" s="50"/>
      <c r="E49" s="47"/>
      <c r="F49" s="47"/>
      <c r="G49" s="130"/>
      <c r="H49" s="48"/>
    </row>
    <row r="50" spans="1:8" ht="12.75">
      <c r="A50" s="49" t="s">
        <v>145</v>
      </c>
      <c r="B50" s="52">
        <f aca="true" t="shared" si="1" ref="B50:H50">SUM(B44:B48)</f>
        <v>69739</v>
      </c>
      <c r="C50" s="52">
        <f t="shared" si="1"/>
        <v>-1578</v>
      </c>
      <c r="D50" s="52">
        <f t="shared" si="1"/>
        <v>13720</v>
      </c>
      <c r="E50" s="52">
        <f t="shared" si="1"/>
        <v>0</v>
      </c>
      <c r="F50" s="52">
        <f t="shared" si="1"/>
        <v>-722</v>
      </c>
      <c r="G50" s="52">
        <f t="shared" si="1"/>
        <v>148140</v>
      </c>
      <c r="H50" s="52">
        <f t="shared" si="1"/>
        <v>229299</v>
      </c>
    </row>
    <row r="51" spans="1:8" ht="12.75">
      <c r="A51" s="49"/>
      <c r="B51" s="50"/>
      <c r="C51" s="50"/>
      <c r="D51" s="50"/>
      <c r="E51" s="45"/>
      <c r="F51" s="45"/>
      <c r="G51" s="48"/>
      <c r="H51" s="48"/>
    </row>
    <row r="52" spans="1:8" ht="12.75">
      <c r="A52" s="49" t="s">
        <v>241</v>
      </c>
      <c r="B52" s="131"/>
      <c r="C52" s="131">
        <v>1578</v>
      </c>
      <c r="D52" s="131">
        <v>594</v>
      </c>
      <c r="E52" s="47"/>
      <c r="F52" s="47"/>
      <c r="G52" s="50"/>
      <c r="H52" s="132">
        <f>SUM(C52:G52)</f>
        <v>2172</v>
      </c>
    </row>
    <row r="53" spans="1:8" ht="12.75">
      <c r="A53" s="49"/>
      <c r="B53" s="131"/>
      <c r="C53" s="131"/>
      <c r="D53" s="131"/>
      <c r="E53" s="47"/>
      <c r="F53" s="47"/>
      <c r="G53" s="50"/>
      <c r="H53" s="48"/>
    </row>
    <row r="54" spans="1:8" ht="12.75">
      <c r="A54" s="49" t="s">
        <v>255</v>
      </c>
      <c r="B54" s="131"/>
      <c r="C54" s="131"/>
      <c r="D54" s="131">
        <v>-8</v>
      </c>
      <c r="E54" s="47"/>
      <c r="F54" s="47"/>
      <c r="G54" s="50"/>
      <c r="H54" s="132">
        <f>SUM(C54:G54)</f>
        <v>-8</v>
      </c>
    </row>
    <row r="55" spans="1:8" ht="12.75">
      <c r="A55" s="49" t="s">
        <v>256</v>
      </c>
      <c r="B55" s="131"/>
      <c r="C55" s="131"/>
      <c r="D55" s="131"/>
      <c r="E55" s="47"/>
      <c r="F55" s="47"/>
      <c r="G55" s="50"/>
      <c r="H55" s="48"/>
    </row>
    <row r="56" spans="1:8" ht="12.75">
      <c r="A56" s="49"/>
      <c r="B56" s="50"/>
      <c r="C56" s="50"/>
      <c r="D56" s="50"/>
      <c r="E56" s="47"/>
      <c r="F56" s="47"/>
      <c r="G56" s="50"/>
      <c r="H56" s="48"/>
    </row>
    <row r="57" spans="1:8" s="2" customFormat="1" ht="25.5">
      <c r="A57" s="133" t="s">
        <v>252</v>
      </c>
      <c r="B57" s="131"/>
      <c r="C57" s="131"/>
      <c r="D57" s="131"/>
      <c r="E57" s="131"/>
      <c r="F57" s="131"/>
      <c r="G57" s="131">
        <v>-20225</v>
      </c>
      <c r="H57" s="132">
        <f>SUM(C57:G57)</f>
        <v>-20225</v>
      </c>
    </row>
    <row r="58" spans="1:8" s="2" customFormat="1" ht="12.75">
      <c r="A58" s="133"/>
      <c r="B58" s="131"/>
      <c r="C58" s="131"/>
      <c r="D58" s="131"/>
      <c r="E58" s="131"/>
      <c r="F58" s="131"/>
      <c r="G58" s="131"/>
      <c r="H58" s="132"/>
    </row>
    <row r="59" spans="1:8" s="2" customFormat="1" ht="25.5">
      <c r="A59" s="133" t="s">
        <v>253</v>
      </c>
      <c r="B59" s="131"/>
      <c r="C59" s="131"/>
      <c r="D59" s="131"/>
      <c r="E59" s="131"/>
      <c r="F59" s="131"/>
      <c r="G59" s="131">
        <v>-11158</v>
      </c>
      <c r="H59" s="132">
        <f>SUM(C59:G59)</f>
        <v>-11158</v>
      </c>
    </row>
    <row r="60" spans="1:8" s="2" customFormat="1" ht="12.75">
      <c r="A60" s="133"/>
      <c r="B60" s="131"/>
      <c r="C60" s="131"/>
      <c r="D60" s="131"/>
      <c r="E60" s="131"/>
      <c r="F60" s="131"/>
      <c r="G60" s="131"/>
      <c r="H60" s="132"/>
    </row>
    <row r="61" spans="1:8" s="2" customFormat="1" ht="12.75">
      <c r="A61" s="133" t="s">
        <v>254</v>
      </c>
      <c r="B61" s="131">
        <v>69739</v>
      </c>
      <c r="C61" s="131"/>
      <c r="D61" s="131">
        <v>181324</v>
      </c>
      <c r="E61" s="131"/>
      <c r="F61" s="131"/>
      <c r="G61" s="131"/>
      <c r="H61" s="132">
        <f>SUM(B61:G61)</f>
        <v>251063</v>
      </c>
    </row>
    <row r="62" spans="1:8" ht="12.75">
      <c r="A62" s="133"/>
      <c r="B62" s="50"/>
      <c r="C62" s="50"/>
      <c r="D62" s="50"/>
      <c r="E62" s="47"/>
      <c r="F62" s="47"/>
      <c r="G62" s="51"/>
      <c r="H62" s="51"/>
    </row>
    <row r="63" spans="1:8" ht="12.75">
      <c r="A63" s="133" t="s">
        <v>257</v>
      </c>
      <c r="B63" s="50"/>
      <c r="C63" s="50"/>
      <c r="D63" s="50">
        <v>-1425</v>
      </c>
      <c r="E63" s="47"/>
      <c r="F63" s="47"/>
      <c r="G63" s="51"/>
      <c r="H63" s="132">
        <f>SUM(C63:G63)</f>
        <v>-1425</v>
      </c>
    </row>
    <row r="64" spans="1:8" ht="12.75">
      <c r="A64" s="49"/>
      <c r="B64" s="50"/>
      <c r="C64" s="50"/>
      <c r="D64" s="50"/>
      <c r="E64" s="45"/>
      <c r="F64" s="45"/>
      <c r="G64" s="48"/>
      <c r="H64" s="48"/>
    </row>
    <row r="65" spans="1:8" ht="12.75">
      <c r="A65" s="53" t="s">
        <v>246</v>
      </c>
      <c r="B65" s="134">
        <f aca="true" t="shared" si="2" ref="B65:H65">SUM(B50:B64)</f>
        <v>139478</v>
      </c>
      <c r="C65" s="134">
        <f t="shared" si="2"/>
        <v>0</v>
      </c>
      <c r="D65" s="134">
        <f t="shared" si="2"/>
        <v>194205</v>
      </c>
      <c r="E65" s="134">
        <f t="shared" si="2"/>
        <v>0</v>
      </c>
      <c r="F65" s="115">
        <f t="shared" si="2"/>
        <v>-722</v>
      </c>
      <c r="G65" s="134">
        <f t="shared" si="2"/>
        <v>116757</v>
      </c>
      <c r="H65" s="134">
        <f t="shared" si="2"/>
        <v>449718</v>
      </c>
    </row>
    <row r="66" spans="1:8" ht="12.75">
      <c r="A66" s="135"/>
      <c r="B66" s="136"/>
      <c r="C66" s="136"/>
      <c r="D66" s="136"/>
      <c r="E66" s="136"/>
      <c r="F66" s="136"/>
      <c r="G66" s="136"/>
      <c r="H66" s="136"/>
    </row>
    <row r="67" spans="1:8" ht="29.25" customHeight="1">
      <c r="A67" s="275" t="s">
        <v>247</v>
      </c>
      <c r="B67" s="275"/>
      <c r="C67" s="275"/>
      <c r="D67" s="275"/>
      <c r="E67" s="275"/>
      <c r="F67" s="275"/>
      <c r="G67" s="275"/>
      <c r="H67" s="275"/>
    </row>
    <row r="68" spans="1:6" ht="13.5">
      <c r="A68" s="275"/>
      <c r="B68" s="275"/>
      <c r="C68" s="275"/>
      <c r="D68" s="275"/>
      <c r="E68" s="275"/>
      <c r="F68" s="116"/>
    </row>
  </sheetData>
  <sheetProtection/>
  <mergeCells count="14">
    <mergeCell ref="H41:H42"/>
    <mergeCell ref="A67:H67"/>
    <mergeCell ref="A68:E68"/>
    <mergeCell ref="A8:H8"/>
    <mergeCell ref="A9:H9"/>
    <mergeCell ref="A10:H10"/>
    <mergeCell ref="A11:H11"/>
    <mergeCell ref="H15:H16"/>
    <mergeCell ref="D13:G13"/>
    <mergeCell ref="A35:H35"/>
    <mergeCell ref="A36:H36"/>
    <mergeCell ref="B40:F40"/>
    <mergeCell ref="B14:F14"/>
    <mergeCell ref="D39:G39"/>
  </mergeCells>
  <printOptions horizontalCentered="1" verticalCentered="1"/>
  <pageMargins left="0.6299212598425197" right="0.5118110236220472" top="0.984251968503937" bottom="0.984251968503937" header="0.5118110236220472" footer="0.5118110236220472"/>
  <pageSetup cellComments="asDisplayed" horizontalDpi="600" verticalDpi="600" orientation="landscape" paperSize="9" scale="75" r:id="rId2"/>
  <headerFooter alignWithMargins="0">
    <oddFooter>&amp;CPage &amp;P of &amp;N</oddFooter>
  </headerFooter>
  <rowBreaks count="1" manualBreakCount="1">
    <brk id="36"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F74"/>
  <sheetViews>
    <sheetView zoomScalePageLayoutView="0" workbookViewId="0" topLeftCell="A48">
      <selection activeCell="B80" sqref="B80"/>
    </sheetView>
  </sheetViews>
  <sheetFormatPr defaultColWidth="9.140625" defaultRowHeight="12.75"/>
  <cols>
    <col min="1" max="1" width="5.421875" style="3" customWidth="1"/>
    <col min="2" max="2" width="41.57421875" style="3" customWidth="1"/>
    <col min="3" max="3" width="21.7109375" style="3" customWidth="1"/>
    <col min="4" max="4" width="19.421875" style="3" customWidth="1"/>
    <col min="5" max="5" width="21.57421875" style="3" customWidth="1"/>
    <col min="6" max="16384" width="9.140625" style="3" customWidth="1"/>
  </cols>
  <sheetData>
    <row r="1" ht="12.75"/>
    <row r="2" ht="12.75"/>
    <row r="3" ht="12.75"/>
    <row r="4" ht="12.75"/>
    <row r="5" ht="20.25" customHeight="1"/>
    <row r="6" ht="18" customHeight="1"/>
    <row r="7" spans="1:5" ht="18" customHeight="1">
      <c r="A7" s="283" t="s">
        <v>154</v>
      </c>
      <c r="B7" s="283"/>
      <c r="C7" s="283"/>
      <c r="D7" s="283"/>
      <c r="E7" s="283"/>
    </row>
    <row r="8" spans="1:5" ht="13.5">
      <c r="A8" s="284" t="s">
        <v>0</v>
      </c>
      <c r="B8" s="284"/>
      <c r="C8" s="284"/>
      <c r="D8" s="284"/>
      <c r="E8" s="284"/>
    </row>
    <row r="9" spans="1:5" ht="15.75">
      <c r="A9" s="269" t="s">
        <v>232</v>
      </c>
      <c r="B9" s="269"/>
      <c r="C9" s="269"/>
      <c r="D9" s="269"/>
      <c r="E9" s="269"/>
    </row>
    <row r="10" spans="1:5" ht="15.75" customHeight="1">
      <c r="A10" s="269" t="s">
        <v>312</v>
      </c>
      <c r="B10" s="269"/>
      <c r="C10" s="269"/>
      <c r="D10" s="269"/>
      <c r="E10" s="269"/>
    </row>
    <row r="11" spans="1:3" ht="15.75" customHeight="1">
      <c r="A11" s="72"/>
      <c r="B11" s="72"/>
      <c r="C11" s="72"/>
    </row>
    <row r="12" spans="1:5" ht="26.25" customHeight="1">
      <c r="A12" s="62"/>
      <c r="B12" s="62"/>
      <c r="D12" s="54" t="s">
        <v>328</v>
      </c>
      <c r="E12" s="54" t="s">
        <v>330</v>
      </c>
    </row>
    <row r="13" spans="1:5" ht="12.75" customHeight="1">
      <c r="A13" s="62"/>
      <c r="B13" s="62"/>
      <c r="D13" s="55" t="s">
        <v>17</v>
      </c>
      <c r="E13" s="55" t="s">
        <v>17</v>
      </c>
    </row>
    <row r="14" spans="1:5" ht="10.5" customHeight="1">
      <c r="A14" s="62"/>
      <c r="B14" s="62"/>
      <c r="D14" s="54"/>
      <c r="E14" s="54"/>
    </row>
    <row r="15" spans="1:6" ht="15" customHeight="1">
      <c r="A15" s="21" t="s">
        <v>167</v>
      </c>
      <c r="B15" s="70"/>
      <c r="C15" s="70"/>
      <c r="D15" s="70"/>
      <c r="E15" s="70"/>
      <c r="F15" s="4"/>
    </row>
    <row r="16" spans="1:5" ht="15" customHeight="1">
      <c r="A16" s="70" t="s">
        <v>82</v>
      </c>
      <c r="B16" s="70"/>
      <c r="C16" s="70"/>
      <c r="D16" s="145">
        <f>PL!D29</f>
        <v>25180</v>
      </c>
      <c r="E16" s="145">
        <v>32226</v>
      </c>
    </row>
    <row r="17" spans="1:5" ht="15" customHeight="1">
      <c r="A17" s="70"/>
      <c r="B17" s="70"/>
      <c r="C17" s="70"/>
      <c r="D17" s="145"/>
      <c r="E17" s="145"/>
    </row>
    <row r="18" spans="1:5" ht="15.75">
      <c r="A18" s="70" t="s">
        <v>168</v>
      </c>
      <c r="B18" s="70"/>
      <c r="C18" s="70"/>
      <c r="D18" s="145"/>
      <c r="E18" s="145"/>
    </row>
    <row r="19" spans="1:5" ht="15.75">
      <c r="A19" s="70" t="s">
        <v>169</v>
      </c>
      <c r="B19" s="70"/>
      <c r="C19" s="70"/>
      <c r="D19" s="145">
        <v>16701</v>
      </c>
      <c r="E19" s="145">
        <v>15928</v>
      </c>
    </row>
    <row r="20" spans="1:5" ht="15.75" hidden="1">
      <c r="A20" s="70" t="s">
        <v>222</v>
      </c>
      <c r="B20" s="70"/>
      <c r="C20" s="70"/>
      <c r="D20" s="145"/>
      <c r="E20" s="145"/>
    </row>
    <row r="21" spans="1:5" ht="15.75">
      <c r="A21" s="70" t="s">
        <v>170</v>
      </c>
      <c r="B21" s="70"/>
      <c r="C21" s="70"/>
      <c r="D21" s="145">
        <v>-3342</v>
      </c>
      <c r="E21" s="145">
        <v>-764</v>
      </c>
    </row>
    <row r="22" spans="1:5" ht="15.75">
      <c r="A22" s="70" t="s">
        <v>63</v>
      </c>
      <c r="B22" s="70"/>
      <c r="C22" s="70"/>
      <c r="D22" s="146">
        <v>4109</v>
      </c>
      <c r="E22" s="146">
        <v>2301</v>
      </c>
    </row>
    <row r="23" spans="1:5" ht="15.75">
      <c r="A23" s="70" t="s">
        <v>300</v>
      </c>
      <c r="B23" s="70"/>
      <c r="C23" s="70"/>
      <c r="D23" s="146">
        <v>0</v>
      </c>
      <c r="E23" s="146">
        <v>-706</v>
      </c>
    </row>
    <row r="24" spans="1:5" ht="15.75" hidden="1">
      <c r="A24" s="70" t="s">
        <v>227</v>
      </c>
      <c r="B24" s="70"/>
      <c r="C24" s="70"/>
      <c r="D24" s="147"/>
      <c r="E24" s="147"/>
    </row>
    <row r="25" spans="1:5" ht="15.75">
      <c r="A25" s="100" t="s">
        <v>171</v>
      </c>
      <c r="B25" s="99"/>
      <c r="C25" s="70"/>
      <c r="D25" s="148">
        <f>SUM(D16:D24)</f>
        <v>42648</v>
      </c>
      <c r="E25" s="148">
        <f>SUM(E16:E24)</f>
        <v>48985</v>
      </c>
    </row>
    <row r="26" spans="1:5" ht="15.75">
      <c r="A26" s="75"/>
      <c r="B26" s="70"/>
      <c r="C26" s="70"/>
      <c r="D26" s="145"/>
      <c r="E26" s="145"/>
    </row>
    <row r="27" spans="1:5" ht="15.75">
      <c r="A27" s="70" t="s">
        <v>172</v>
      </c>
      <c r="B27" s="70"/>
      <c r="C27" s="70"/>
      <c r="D27" s="146">
        <v>-19250</v>
      </c>
      <c r="E27" s="146">
        <v>-14925</v>
      </c>
    </row>
    <row r="28" spans="1:5" ht="15.75">
      <c r="A28" s="70" t="s">
        <v>173</v>
      </c>
      <c r="B28" s="70"/>
      <c r="C28" s="70"/>
      <c r="D28" s="146">
        <v>-16144</v>
      </c>
      <c r="E28" s="146">
        <v>62676</v>
      </c>
    </row>
    <row r="29" spans="1:5" ht="15.75">
      <c r="A29" s="70" t="s">
        <v>174</v>
      </c>
      <c r="B29" s="70"/>
      <c r="C29" s="70"/>
      <c r="D29" s="146">
        <v>26591</v>
      </c>
      <c r="E29" s="146">
        <v>-165366</v>
      </c>
    </row>
    <row r="30" spans="1:5" ht="15.75">
      <c r="A30" s="70" t="s">
        <v>298</v>
      </c>
      <c r="B30" s="70"/>
      <c r="C30" s="70"/>
      <c r="D30" s="147">
        <v>0</v>
      </c>
      <c r="E30" s="147">
        <v>-84</v>
      </c>
    </row>
    <row r="31" spans="1:5" ht="15.75">
      <c r="A31" s="100" t="s">
        <v>175</v>
      </c>
      <c r="B31" s="101"/>
      <c r="C31" s="70"/>
      <c r="D31" s="146">
        <f>SUM(D25:D30)</f>
        <v>33845</v>
      </c>
      <c r="E31" s="146">
        <f>SUM(E25:E30)</f>
        <v>-68714</v>
      </c>
    </row>
    <row r="32" spans="1:5" ht="15.75">
      <c r="A32" s="75"/>
      <c r="B32" s="70"/>
      <c r="C32" s="70"/>
      <c r="D32" s="146"/>
      <c r="E32" s="146"/>
    </row>
    <row r="33" spans="1:5" ht="15.75">
      <c r="A33" s="70" t="s">
        <v>176</v>
      </c>
      <c r="B33" s="70"/>
      <c r="C33" s="70"/>
      <c r="D33" s="145">
        <f>-D22</f>
        <v>-4109</v>
      </c>
      <c r="E33" s="145">
        <f>-E22</f>
        <v>-2301</v>
      </c>
    </row>
    <row r="34" spans="1:5" ht="15.75">
      <c r="A34" s="70" t="s">
        <v>170</v>
      </c>
      <c r="B34" s="70"/>
      <c r="C34" s="70"/>
      <c r="D34" s="145">
        <f>-D21</f>
        <v>3342</v>
      </c>
      <c r="E34" s="145">
        <f>-E21</f>
        <v>764</v>
      </c>
    </row>
    <row r="35" spans="1:5" ht="15.75">
      <c r="A35" s="70" t="s">
        <v>177</v>
      </c>
      <c r="B35" s="70"/>
      <c r="C35" s="70"/>
      <c r="D35" s="145">
        <v>-7279</v>
      </c>
      <c r="E35" s="145">
        <v>-4776</v>
      </c>
    </row>
    <row r="36" spans="1:5" ht="15.75" hidden="1">
      <c r="A36" s="70" t="s">
        <v>224</v>
      </c>
      <c r="B36" s="70"/>
      <c r="C36" s="70"/>
      <c r="D36" s="145"/>
      <c r="E36" s="145"/>
    </row>
    <row r="37" spans="1:5" ht="15.75">
      <c r="A37" s="70"/>
      <c r="B37" s="70"/>
      <c r="C37" s="70"/>
      <c r="D37" s="145"/>
      <c r="E37" s="145"/>
    </row>
    <row r="38" spans="1:5" ht="15.75">
      <c r="A38" s="70" t="s">
        <v>178</v>
      </c>
      <c r="B38" s="70"/>
      <c r="C38" s="70"/>
      <c r="D38" s="149">
        <f>SUM(D31:D37)</f>
        <v>25799</v>
      </c>
      <c r="E38" s="149">
        <f>SUM(E31:E37)</f>
        <v>-75027</v>
      </c>
    </row>
    <row r="39" spans="1:5" ht="15.75">
      <c r="A39" s="70"/>
      <c r="B39" s="70"/>
      <c r="C39" s="70"/>
      <c r="D39" s="145"/>
      <c r="E39" s="145"/>
    </row>
    <row r="40" spans="1:5" ht="15.75">
      <c r="A40" s="21" t="s">
        <v>179</v>
      </c>
      <c r="B40" s="70"/>
      <c r="C40" s="70"/>
      <c r="D40" s="145"/>
      <c r="E40" s="145"/>
    </row>
    <row r="41" spans="1:5" ht="15.75">
      <c r="A41" s="70" t="s">
        <v>180</v>
      </c>
      <c r="B41" s="70"/>
      <c r="C41" s="70"/>
      <c r="D41" s="145">
        <v>-16640</v>
      </c>
      <c r="E41" s="145">
        <v>-26353</v>
      </c>
    </row>
    <row r="42" spans="1:5" ht="15.75">
      <c r="A42" s="70" t="s">
        <v>299</v>
      </c>
      <c r="B42" s="70"/>
      <c r="C42" s="70"/>
      <c r="D42" s="145">
        <v>0</v>
      </c>
      <c r="E42" s="145">
        <v>-111599</v>
      </c>
    </row>
    <row r="43" spans="1:5" ht="15.75" hidden="1">
      <c r="A43" s="70" t="s">
        <v>226</v>
      </c>
      <c r="B43" s="70"/>
      <c r="C43" s="70"/>
      <c r="D43" s="145"/>
      <c r="E43" s="145"/>
    </row>
    <row r="44" spans="1:5" ht="15.75" hidden="1">
      <c r="A44" s="70" t="s">
        <v>181</v>
      </c>
      <c r="B44" s="70"/>
      <c r="C44" s="70"/>
      <c r="D44" s="145"/>
      <c r="E44" s="145"/>
    </row>
    <row r="45" spans="1:5" ht="15.75">
      <c r="A45" s="70" t="s">
        <v>236</v>
      </c>
      <c r="B45" s="70"/>
      <c r="C45" s="70"/>
      <c r="D45" s="145">
        <v>0</v>
      </c>
      <c r="E45" s="145">
        <v>253228</v>
      </c>
    </row>
    <row r="46" spans="1:5" ht="15.75">
      <c r="A46" s="70"/>
      <c r="B46" s="70"/>
      <c r="C46" s="70"/>
      <c r="D46" s="145"/>
      <c r="E46" s="145"/>
    </row>
    <row r="47" spans="1:5" ht="15.75">
      <c r="A47" s="70" t="s">
        <v>182</v>
      </c>
      <c r="B47" s="70"/>
      <c r="C47" s="70"/>
      <c r="D47" s="149">
        <f>SUM(D41:D46)</f>
        <v>-16640</v>
      </c>
      <c r="E47" s="149">
        <f>SUM(E41:E46)</f>
        <v>115276</v>
      </c>
    </row>
    <row r="48" spans="1:5" ht="15.75">
      <c r="A48" s="70"/>
      <c r="B48" s="70"/>
      <c r="C48" s="70"/>
      <c r="D48" s="145"/>
      <c r="E48" s="145"/>
    </row>
    <row r="49" spans="1:5" ht="15.75">
      <c r="A49" s="21" t="s">
        <v>183</v>
      </c>
      <c r="B49" s="70"/>
      <c r="C49" s="70"/>
      <c r="D49" s="145"/>
      <c r="E49" s="145"/>
    </row>
    <row r="50" spans="1:5" ht="15.75">
      <c r="A50" s="70" t="s">
        <v>184</v>
      </c>
      <c r="B50" s="70"/>
      <c r="C50" s="70"/>
      <c r="D50" s="145">
        <v>5000</v>
      </c>
      <c r="E50" s="145">
        <v>245490</v>
      </c>
    </row>
    <row r="51" spans="1:5" ht="15.75">
      <c r="A51" s="70" t="s">
        <v>196</v>
      </c>
      <c r="B51" s="70"/>
      <c r="C51" s="70"/>
      <c r="D51" s="145">
        <v>-10000</v>
      </c>
      <c r="E51" s="145">
        <v>-141020</v>
      </c>
    </row>
    <row r="52" spans="1:5" ht="15.75">
      <c r="A52" s="70" t="s">
        <v>185</v>
      </c>
      <c r="B52" s="70"/>
      <c r="C52" s="70"/>
      <c r="D52" s="145">
        <v>-15343</v>
      </c>
      <c r="E52" s="145">
        <v>-20225</v>
      </c>
    </row>
    <row r="53" spans="1:5" ht="15.75">
      <c r="A53" s="70"/>
      <c r="B53" s="70"/>
      <c r="C53" s="70"/>
      <c r="D53" s="145"/>
      <c r="E53" s="145"/>
    </row>
    <row r="54" spans="1:5" ht="15.75">
      <c r="A54" s="70" t="s">
        <v>197</v>
      </c>
      <c r="B54" s="70"/>
      <c r="C54" s="70"/>
      <c r="D54" s="149">
        <f>SUM(D50:D53)</f>
        <v>-20343</v>
      </c>
      <c r="E54" s="149">
        <f>SUM(E50:E53)</f>
        <v>84245</v>
      </c>
    </row>
    <row r="55" spans="1:5" ht="15.75">
      <c r="A55" s="70"/>
      <c r="B55" s="70"/>
      <c r="C55" s="70"/>
      <c r="D55" s="145"/>
      <c r="E55" s="145"/>
    </row>
    <row r="56" spans="1:5" ht="15.75" hidden="1">
      <c r="A56" s="70" t="s">
        <v>301</v>
      </c>
      <c r="B56" s="70"/>
      <c r="C56" s="70"/>
      <c r="D56" s="145"/>
      <c r="E56" s="145"/>
    </row>
    <row r="57" spans="1:5" ht="15.75" hidden="1">
      <c r="A57" s="70"/>
      <c r="B57" s="70"/>
      <c r="C57" s="70"/>
      <c r="D57" s="145"/>
      <c r="E57" s="145"/>
    </row>
    <row r="58" spans="1:5" ht="15.75">
      <c r="A58" s="70" t="s">
        <v>302</v>
      </c>
      <c r="B58" s="70"/>
      <c r="C58" s="70"/>
      <c r="D58" s="145">
        <f>D38+D47+D54</f>
        <v>-11184</v>
      </c>
      <c r="E58" s="145">
        <f>E38+E47+E54</f>
        <v>124494</v>
      </c>
    </row>
    <row r="59" spans="1:5" ht="15.75">
      <c r="A59" s="70" t="s">
        <v>186</v>
      </c>
      <c r="B59" s="70"/>
      <c r="C59" s="70"/>
      <c r="D59" s="145">
        <v>143510</v>
      </c>
      <c r="E59" s="145">
        <v>18303</v>
      </c>
    </row>
    <row r="60" spans="1:5" ht="15.75">
      <c r="A60" s="70"/>
      <c r="B60" s="70"/>
      <c r="C60" s="70"/>
      <c r="D60" s="145"/>
      <c r="E60" s="145"/>
    </row>
    <row r="61" spans="1:5" ht="16.5" thickBot="1">
      <c r="A61" s="70" t="s">
        <v>329</v>
      </c>
      <c r="B61" s="70"/>
      <c r="C61" s="70"/>
      <c r="D61" s="150">
        <f>SUM(D56:D59)</f>
        <v>132326</v>
      </c>
      <c r="E61" s="150">
        <f>SUM(E56:E59)</f>
        <v>142797</v>
      </c>
    </row>
    <row r="62" spans="1:5" ht="16.5" thickTop="1">
      <c r="A62" s="70"/>
      <c r="B62" s="70"/>
      <c r="C62" s="70"/>
      <c r="D62" s="146"/>
      <c r="E62" s="146"/>
    </row>
    <row r="63" spans="4:5" ht="12.75">
      <c r="D63" s="102">
        <f>D61-D69</f>
        <v>0</v>
      </c>
      <c r="E63" s="102">
        <f>E61-E69</f>
        <v>0</v>
      </c>
    </row>
    <row r="64" spans="1:2" ht="15.75">
      <c r="A64" s="61" t="s">
        <v>214</v>
      </c>
      <c r="B64" s="62" t="s">
        <v>215</v>
      </c>
    </row>
    <row r="65" spans="1:2" ht="15.75">
      <c r="A65" s="63"/>
      <c r="B65" s="62"/>
    </row>
    <row r="66" spans="1:5" ht="15.75">
      <c r="A66" s="63"/>
      <c r="B66" s="62"/>
      <c r="D66" s="64" t="s">
        <v>17</v>
      </c>
      <c r="E66" s="64" t="s">
        <v>17</v>
      </c>
    </row>
    <row r="67" spans="1:5" ht="15.75">
      <c r="A67" s="63"/>
      <c r="B67" s="62" t="s">
        <v>216</v>
      </c>
      <c r="C67" s="65"/>
      <c r="D67" s="145">
        <f>33077-690</f>
        <v>32387</v>
      </c>
      <c r="E67" s="145">
        <v>29082</v>
      </c>
    </row>
    <row r="68" spans="1:5" ht="15.75">
      <c r="A68" s="63"/>
      <c r="B68" s="62" t="s">
        <v>225</v>
      </c>
      <c r="C68" s="65"/>
      <c r="D68" s="145">
        <v>99939</v>
      </c>
      <c r="E68" s="145">
        <v>113715</v>
      </c>
    </row>
    <row r="69" spans="1:5" ht="16.5" thickBot="1">
      <c r="A69" s="63"/>
      <c r="B69" s="62"/>
      <c r="C69" s="65"/>
      <c r="D69" s="150">
        <f>SUM(D67:D68)</f>
        <v>132326</v>
      </c>
      <c r="E69" s="150">
        <f>SUM(E67:E68)</f>
        <v>142797</v>
      </c>
    </row>
    <row r="70" ht="13.5" thickTop="1"/>
    <row r="71" spans="1:5" ht="13.5">
      <c r="A71" s="275" t="s">
        <v>306</v>
      </c>
      <c r="B71" s="275"/>
      <c r="C71" s="275"/>
      <c r="D71" s="275"/>
      <c r="E71" s="275"/>
    </row>
    <row r="72" spans="1:5" ht="13.5">
      <c r="A72" s="275" t="s">
        <v>130</v>
      </c>
      <c r="B72" s="275"/>
      <c r="C72" s="275"/>
      <c r="D72" s="275"/>
      <c r="E72" s="275"/>
    </row>
    <row r="74" ht="12.75">
      <c r="D74" s="102"/>
    </row>
  </sheetData>
  <sheetProtection/>
  <mergeCells count="6">
    <mergeCell ref="A71:E71"/>
    <mergeCell ref="A72:E72"/>
    <mergeCell ref="A7:E7"/>
    <mergeCell ref="A8:E8"/>
    <mergeCell ref="A9:E9"/>
    <mergeCell ref="A10:E10"/>
  </mergeCells>
  <printOptions horizontalCentered="1"/>
  <pageMargins left="0.6692913385826772" right="0.7480314960629921" top="0.984251968503937" bottom="0.984251968503937" header="0.5118110236220472" footer="0.5118110236220472"/>
  <pageSetup cellComments="asDisplayed" fitToHeight="1" fitToWidth="1" orientation="portrait" scale="66" r:id="rId4"/>
  <headerFooter alignWithMargins="0">
    <oddFooter>&amp;CPage &amp;P of &amp;N</oddFooter>
  </headerFooter>
  <drawing r:id="rId3"/>
  <legacyDrawing r:id="rId2"/>
</worksheet>
</file>

<file path=xl/worksheets/sheet5.xml><?xml version="1.0" encoding="utf-8"?>
<worksheet xmlns="http://schemas.openxmlformats.org/spreadsheetml/2006/main" xmlns:r="http://schemas.openxmlformats.org/officeDocument/2006/relationships">
  <dimension ref="A3:R312"/>
  <sheetViews>
    <sheetView tabSelected="1" zoomScale="115" zoomScaleNormal="115" zoomScalePageLayoutView="0" workbookViewId="0" topLeftCell="A113">
      <selection activeCell="J117" sqref="J117"/>
    </sheetView>
  </sheetViews>
  <sheetFormatPr defaultColWidth="9.140625" defaultRowHeight="12.75"/>
  <cols>
    <col min="1" max="1" width="5.7109375" style="1" customWidth="1"/>
    <col min="2" max="2" width="5.28125" style="1" customWidth="1"/>
    <col min="3" max="3" width="19.00390625" style="1" customWidth="1"/>
    <col min="4" max="4" width="12.00390625" style="1" customWidth="1"/>
    <col min="5" max="5" width="18.8515625" style="1" bestFit="1" customWidth="1"/>
    <col min="6" max="6" width="18.8515625" style="1" customWidth="1"/>
    <col min="7" max="7" width="14.57421875" style="1" customWidth="1"/>
    <col min="8" max="8" width="16.140625" style="1" customWidth="1"/>
    <col min="9" max="9" width="17.421875" style="1" customWidth="1"/>
    <col min="10" max="10" width="15.8515625" style="1" customWidth="1"/>
    <col min="11" max="11" width="12.7109375" style="1" customWidth="1"/>
    <col min="12" max="12" width="12.8515625" style="1" bestFit="1" customWidth="1"/>
    <col min="13" max="17" width="9.140625" style="1" customWidth="1"/>
    <col min="18" max="18" width="12.00390625" style="1" bestFit="1" customWidth="1"/>
    <col min="19" max="16384" width="9.140625" style="1" customWidth="1"/>
  </cols>
  <sheetData>
    <row r="3" spans="1:8" ht="12.75">
      <c r="A3" s="3"/>
      <c r="B3" s="3"/>
      <c r="C3" s="3"/>
      <c r="D3" s="3"/>
      <c r="E3" s="3"/>
      <c r="F3" s="3"/>
      <c r="G3" s="3"/>
      <c r="H3" s="3"/>
    </row>
    <row r="4" spans="1:8" ht="12.75">
      <c r="A4" s="3"/>
      <c r="B4" s="3"/>
      <c r="D4" s="3"/>
      <c r="E4" s="3"/>
      <c r="F4" s="3"/>
      <c r="G4" s="3"/>
      <c r="H4" s="3"/>
    </row>
    <row r="5" spans="1:8" ht="12.75">
      <c r="A5" s="3"/>
      <c r="B5" s="3"/>
      <c r="D5" s="3"/>
      <c r="E5" s="3"/>
      <c r="F5" s="3"/>
      <c r="G5" s="3"/>
      <c r="H5" s="3"/>
    </row>
    <row r="6" spans="1:8" ht="12.75">
      <c r="A6" s="3"/>
      <c r="B6" s="3"/>
      <c r="C6" s="3"/>
      <c r="D6" s="3"/>
      <c r="E6" s="3"/>
      <c r="F6" s="3"/>
      <c r="G6" s="3"/>
      <c r="H6" s="3"/>
    </row>
    <row r="7" spans="1:8" ht="13.5" customHeight="1">
      <c r="A7" s="3"/>
      <c r="B7" s="3"/>
      <c r="C7" s="3"/>
      <c r="D7" s="3"/>
      <c r="E7" s="3"/>
      <c r="F7" s="3"/>
      <c r="G7" s="3"/>
      <c r="H7" s="3"/>
    </row>
    <row r="8" spans="1:9" ht="19.5" customHeight="1">
      <c r="A8" s="334" t="s">
        <v>233</v>
      </c>
      <c r="B8" s="334"/>
      <c r="C8" s="334"/>
      <c r="D8" s="334"/>
      <c r="E8" s="334"/>
      <c r="F8" s="334"/>
      <c r="G8" s="334"/>
      <c r="H8" s="334"/>
      <c r="I8" s="334"/>
    </row>
    <row r="9" spans="1:9" ht="13.5" customHeight="1">
      <c r="A9" s="284" t="s">
        <v>0</v>
      </c>
      <c r="B9" s="284"/>
      <c r="C9" s="284"/>
      <c r="D9" s="284"/>
      <c r="E9" s="284"/>
      <c r="F9" s="284"/>
      <c r="G9" s="284"/>
      <c r="H9" s="284"/>
      <c r="I9" s="284"/>
    </row>
    <row r="10" spans="1:9" ht="15.75" customHeight="1">
      <c r="A10" s="335" t="s">
        <v>316</v>
      </c>
      <c r="B10" s="335"/>
      <c r="C10" s="335"/>
      <c r="D10" s="335"/>
      <c r="E10" s="335"/>
      <c r="F10" s="335"/>
      <c r="G10" s="335"/>
      <c r="H10" s="335"/>
      <c r="I10" s="335"/>
    </row>
    <row r="11" spans="1:9" ht="15.75" customHeight="1">
      <c r="A11" s="335" t="s">
        <v>70</v>
      </c>
      <c r="B11" s="335"/>
      <c r="C11" s="335"/>
      <c r="D11" s="335"/>
      <c r="E11" s="335"/>
      <c r="F11" s="335"/>
      <c r="G11" s="335"/>
      <c r="H11" s="335"/>
      <c r="I11" s="335"/>
    </row>
    <row r="12" spans="1:8" ht="13.5" customHeight="1">
      <c r="A12" s="82"/>
      <c r="B12" s="82"/>
      <c r="C12" s="329"/>
      <c r="D12" s="329"/>
      <c r="E12" s="329"/>
      <c r="F12" s="329"/>
      <c r="G12" s="329"/>
      <c r="H12" s="329"/>
    </row>
    <row r="13" spans="1:9" ht="15.75" customHeight="1">
      <c r="A13" s="21" t="s">
        <v>1</v>
      </c>
      <c r="B13" s="21" t="s">
        <v>2</v>
      </c>
      <c r="C13" s="33"/>
      <c r="D13" s="33"/>
      <c r="E13" s="33"/>
      <c r="F13" s="33"/>
      <c r="G13" s="33"/>
      <c r="H13" s="33"/>
      <c r="I13" s="70"/>
    </row>
    <row r="14" spans="1:9" ht="43.5" customHeight="1">
      <c r="A14" s="57"/>
      <c r="B14" s="336" t="s">
        <v>267</v>
      </c>
      <c r="C14" s="336"/>
      <c r="D14" s="336"/>
      <c r="E14" s="336"/>
      <c r="F14" s="336"/>
      <c r="G14" s="336"/>
      <c r="H14" s="336"/>
      <c r="I14" s="336"/>
    </row>
    <row r="15" spans="1:9" ht="39" customHeight="1">
      <c r="A15" s="57"/>
      <c r="B15" s="336" t="s">
        <v>259</v>
      </c>
      <c r="C15" s="336"/>
      <c r="D15" s="336"/>
      <c r="E15" s="336"/>
      <c r="F15" s="336"/>
      <c r="G15" s="336"/>
      <c r="H15" s="336"/>
      <c r="I15" s="336"/>
    </row>
    <row r="16" spans="1:9" ht="29.25" customHeight="1">
      <c r="A16" s="57"/>
      <c r="B16" s="326" t="s">
        <v>260</v>
      </c>
      <c r="C16" s="326"/>
      <c r="D16" s="326"/>
      <c r="E16" s="326"/>
      <c r="F16" s="326"/>
      <c r="G16" s="326"/>
      <c r="H16" s="326"/>
      <c r="I16" s="326"/>
    </row>
    <row r="17" spans="1:14" ht="23.25" customHeight="1">
      <c r="A17" s="57"/>
      <c r="B17" s="337" t="s">
        <v>238</v>
      </c>
      <c r="C17" s="337"/>
      <c r="D17" s="337"/>
      <c r="E17" s="337"/>
      <c r="F17" s="337"/>
      <c r="G17" s="337"/>
      <c r="H17" s="337"/>
      <c r="I17" s="337"/>
      <c r="J17" s="183"/>
      <c r="K17" s="183"/>
      <c r="L17" s="183"/>
      <c r="M17" s="183"/>
      <c r="N17" s="183"/>
    </row>
    <row r="18" spans="1:14" ht="23.25" customHeight="1">
      <c r="A18" s="57"/>
      <c r="B18" s="285" t="s">
        <v>268</v>
      </c>
      <c r="C18" s="285"/>
      <c r="D18" s="285"/>
      <c r="E18" s="285"/>
      <c r="F18" s="285"/>
      <c r="G18" s="285"/>
      <c r="H18" s="285"/>
      <c r="I18" s="285"/>
      <c r="J18" s="183"/>
      <c r="K18" s="183"/>
      <c r="L18" s="183"/>
      <c r="M18" s="183"/>
      <c r="N18" s="183"/>
    </row>
    <row r="19" spans="1:14" ht="23.25" customHeight="1">
      <c r="A19" s="57"/>
      <c r="B19" s="285"/>
      <c r="C19" s="285"/>
      <c r="D19" s="285"/>
      <c r="E19" s="285"/>
      <c r="F19" s="285"/>
      <c r="G19" s="285"/>
      <c r="H19" s="285"/>
      <c r="I19" s="285"/>
      <c r="J19" s="183"/>
      <c r="K19" s="183"/>
      <c r="L19" s="183"/>
      <c r="M19" s="183"/>
      <c r="N19" s="183"/>
    </row>
    <row r="20" spans="1:14" ht="23.25" customHeight="1">
      <c r="A20" s="57"/>
      <c r="B20" s="285"/>
      <c r="C20" s="285"/>
      <c r="D20" s="285"/>
      <c r="E20" s="285"/>
      <c r="F20" s="285"/>
      <c r="G20" s="285"/>
      <c r="H20" s="285"/>
      <c r="I20" s="285"/>
      <c r="J20" s="183"/>
      <c r="K20" s="183"/>
      <c r="L20" s="183"/>
      <c r="M20" s="183"/>
      <c r="N20" s="183"/>
    </row>
    <row r="21" spans="1:14" ht="23.25" customHeight="1">
      <c r="A21" s="57"/>
      <c r="B21" s="285"/>
      <c r="C21" s="285"/>
      <c r="D21" s="285"/>
      <c r="E21" s="285"/>
      <c r="F21" s="285"/>
      <c r="G21" s="285"/>
      <c r="H21" s="285"/>
      <c r="I21" s="285"/>
      <c r="J21" s="183"/>
      <c r="K21" s="183"/>
      <c r="L21" s="183"/>
      <c r="M21" s="183"/>
      <c r="N21" s="183"/>
    </row>
    <row r="22" spans="1:14" ht="23.25" customHeight="1">
      <c r="A22" s="57"/>
      <c r="B22" s="285"/>
      <c r="C22" s="285"/>
      <c r="D22" s="285"/>
      <c r="E22" s="285"/>
      <c r="F22" s="285"/>
      <c r="G22" s="285"/>
      <c r="H22" s="285"/>
      <c r="I22" s="285"/>
      <c r="J22" s="183"/>
      <c r="K22" s="183"/>
      <c r="L22" s="183"/>
      <c r="M22" s="183"/>
      <c r="N22" s="183"/>
    </row>
    <row r="23" spans="1:14" ht="43.5" customHeight="1">
      <c r="A23" s="57"/>
      <c r="B23" s="285"/>
      <c r="C23" s="285"/>
      <c r="D23" s="285"/>
      <c r="E23" s="285"/>
      <c r="F23" s="285"/>
      <c r="G23" s="285"/>
      <c r="H23" s="285"/>
      <c r="I23" s="285"/>
      <c r="J23" s="183"/>
      <c r="K23" s="183"/>
      <c r="L23" s="183"/>
      <c r="M23" s="183"/>
      <c r="N23" s="183"/>
    </row>
    <row r="24" spans="1:14" ht="16.5" customHeight="1">
      <c r="A24" s="57"/>
      <c r="B24" s="67"/>
      <c r="C24" s="67"/>
      <c r="D24" s="67"/>
      <c r="E24" s="67"/>
      <c r="F24" s="67"/>
      <c r="G24" s="67"/>
      <c r="H24" s="67"/>
      <c r="I24" s="67"/>
      <c r="J24" s="183"/>
      <c r="K24" s="183"/>
      <c r="L24" s="183"/>
      <c r="M24" s="183"/>
      <c r="N24" s="183"/>
    </row>
    <row r="25" spans="1:14" ht="31.5" customHeight="1">
      <c r="A25" s="57"/>
      <c r="B25" s="285" t="s">
        <v>269</v>
      </c>
      <c r="C25" s="285"/>
      <c r="D25" s="285"/>
      <c r="E25" s="285"/>
      <c r="F25" s="285"/>
      <c r="G25" s="285"/>
      <c r="H25" s="285"/>
      <c r="I25" s="285"/>
      <c r="J25" s="183"/>
      <c r="K25" s="183"/>
      <c r="L25" s="183"/>
      <c r="M25" s="183"/>
      <c r="N25" s="183"/>
    </row>
    <row r="26" spans="1:14" ht="16.5" customHeight="1">
      <c r="A26" s="57"/>
      <c r="B26" s="67"/>
      <c r="C26" s="67"/>
      <c r="D26" s="67"/>
      <c r="E26" s="67"/>
      <c r="F26" s="67"/>
      <c r="G26" s="67"/>
      <c r="H26" s="67"/>
      <c r="I26" s="67"/>
      <c r="J26" s="183"/>
      <c r="K26" s="183"/>
      <c r="L26" s="183"/>
      <c r="M26" s="183"/>
      <c r="N26" s="183"/>
    </row>
    <row r="27" spans="1:14" ht="30.75" customHeight="1">
      <c r="A27" s="57"/>
      <c r="B27" s="285" t="s">
        <v>237</v>
      </c>
      <c r="C27" s="285"/>
      <c r="D27" s="285"/>
      <c r="E27" s="285"/>
      <c r="F27" s="285"/>
      <c r="G27" s="285"/>
      <c r="H27" s="285"/>
      <c r="I27" s="285"/>
      <c r="J27" s="183"/>
      <c r="K27" s="183"/>
      <c r="L27" s="183"/>
      <c r="M27" s="183"/>
      <c r="N27" s="183"/>
    </row>
    <row r="28" spans="1:14" ht="16.5" customHeight="1">
      <c r="A28" s="57"/>
      <c r="B28" s="67"/>
      <c r="C28" s="67"/>
      <c r="D28" s="67"/>
      <c r="E28" s="67"/>
      <c r="F28" s="67"/>
      <c r="G28" s="67"/>
      <c r="H28" s="67"/>
      <c r="I28" s="67"/>
      <c r="J28" s="183"/>
      <c r="K28" s="183"/>
      <c r="L28" s="183"/>
      <c r="M28" s="183"/>
      <c r="N28" s="183"/>
    </row>
    <row r="29" spans="1:14" ht="35.25" customHeight="1">
      <c r="A29" s="57"/>
      <c r="B29" s="285" t="s">
        <v>269</v>
      </c>
      <c r="C29" s="285"/>
      <c r="D29" s="285"/>
      <c r="E29" s="285"/>
      <c r="F29" s="285"/>
      <c r="G29" s="285"/>
      <c r="H29" s="285"/>
      <c r="I29" s="285"/>
      <c r="J29" s="183"/>
      <c r="K29" s="183"/>
      <c r="L29" s="183"/>
      <c r="M29" s="183"/>
      <c r="N29" s="183"/>
    </row>
    <row r="30" spans="1:14" ht="18" customHeight="1">
      <c r="A30" s="57"/>
      <c r="B30" s="67"/>
      <c r="C30" s="67"/>
      <c r="D30" s="67"/>
      <c r="E30" s="67"/>
      <c r="F30" s="67"/>
      <c r="G30" s="67"/>
      <c r="H30" s="67"/>
      <c r="I30" s="67"/>
      <c r="J30" s="183"/>
      <c r="K30" s="183"/>
      <c r="L30" s="183"/>
      <c r="M30" s="183"/>
      <c r="N30" s="183"/>
    </row>
    <row r="31" spans="1:14" ht="21.75" customHeight="1">
      <c r="A31" s="57"/>
      <c r="B31" s="303" t="s">
        <v>238</v>
      </c>
      <c r="C31" s="303"/>
      <c r="D31" s="303"/>
      <c r="E31" s="303"/>
      <c r="F31" s="303"/>
      <c r="G31" s="303"/>
      <c r="H31" s="303"/>
      <c r="I31" s="303"/>
      <c r="J31" s="183"/>
      <c r="K31" s="183"/>
      <c r="L31" s="183"/>
      <c r="M31" s="183"/>
      <c r="N31" s="183"/>
    </row>
    <row r="32" spans="1:14" ht="56.25" customHeight="1">
      <c r="A32" s="57"/>
      <c r="B32" s="285" t="s">
        <v>270</v>
      </c>
      <c r="C32" s="285"/>
      <c r="D32" s="285"/>
      <c r="E32" s="285"/>
      <c r="F32" s="285"/>
      <c r="G32" s="285"/>
      <c r="H32" s="285"/>
      <c r="I32" s="285"/>
      <c r="J32" s="183"/>
      <c r="K32" s="183"/>
      <c r="L32" s="183"/>
      <c r="M32" s="183"/>
      <c r="N32" s="183"/>
    </row>
    <row r="33" spans="1:14" ht="30.75" customHeight="1">
      <c r="A33" s="57"/>
      <c r="B33" s="67"/>
      <c r="C33" s="67"/>
      <c r="D33" s="67"/>
      <c r="E33" s="67"/>
      <c r="F33" s="67"/>
      <c r="G33" s="67"/>
      <c r="H33" s="67"/>
      <c r="I33" s="67"/>
      <c r="J33" s="183"/>
      <c r="K33" s="183"/>
      <c r="L33" s="183"/>
      <c r="M33" s="183"/>
      <c r="N33" s="183"/>
    </row>
    <row r="34" spans="1:14" ht="30.75" customHeight="1">
      <c r="A34" s="57"/>
      <c r="B34" s="285" t="s">
        <v>271</v>
      </c>
      <c r="C34" s="285"/>
      <c r="D34" s="285"/>
      <c r="E34" s="285"/>
      <c r="F34" s="285"/>
      <c r="G34" s="285"/>
      <c r="H34" s="285"/>
      <c r="I34" s="285"/>
      <c r="J34" s="183"/>
      <c r="K34" s="183"/>
      <c r="L34" s="183"/>
      <c r="M34" s="183"/>
      <c r="N34" s="183"/>
    </row>
    <row r="35" spans="1:14" ht="30.75" customHeight="1">
      <c r="A35" s="57"/>
      <c r="B35" s="337" t="s">
        <v>239</v>
      </c>
      <c r="C35" s="337"/>
      <c r="D35" s="337"/>
      <c r="E35" s="337"/>
      <c r="F35" s="337"/>
      <c r="G35" s="337"/>
      <c r="H35" s="337"/>
      <c r="I35" s="337"/>
      <c r="J35" s="183"/>
      <c r="K35" s="183"/>
      <c r="L35" s="183"/>
      <c r="M35" s="183"/>
      <c r="N35" s="183"/>
    </row>
    <row r="36" spans="1:14" ht="36" customHeight="1">
      <c r="A36" s="57"/>
      <c r="B36" s="339" t="s">
        <v>261</v>
      </c>
      <c r="C36" s="339"/>
      <c r="D36" s="339"/>
      <c r="E36" s="339"/>
      <c r="F36" s="339"/>
      <c r="G36" s="339"/>
      <c r="H36" s="339"/>
      <c r="I36" s="339"/>
      <c r="J36" s="183"/>
      <c r="K36" s="183"/>
      <c r="L36" s="183"/>
      <c r="M36" s="183"/>
      <c r="N36" s="183"/>
    </row>
    <row r="37" spans="1:14" ht="15.75" customHeight="1">
      <c r="A37" s="57"/>
      <c r="B37" s="84"/>
      <c r="C37" s="84"/>
      <c r="D37" s="84"/>
      <c r="E37" s="84"/>
      <c r="F37" s="84"/>
      <c r="G37" s="84"/>
      <c r="H37" s="84"/>
      <c r="I37" s="84"/>
      <c r="J37" s="183"/>
      <c r="K37" s="183"/>
      <c r="L37" s="183"/>
      <c r="M37" s="183"/>
      <c r="N37" s="183"/>
    </row>
    <row r="38" spans="1:14" ht="15.75">
      <c r="A38" s="57"/>
      <c r="B38" s="337" t="s">
        <v>240</v>
      </c>
      <c r="C38" s="337"/>
      <c r="D38" s="337"/>
      <c r="E38" s="337"/>
      <c r="F38" s="337"/>
      <c r="G38" s="337"/>
      <c r="H38" s="337"/>
      <c r="I38" s="337"/>
      <c r="J38" s="183"/>
      <c r="K38" s="183"/>
      <c r="L38" s="183"/>
      <c r="M38" s="183"/>
      <c r="N38" s="183"/>
    </row>
    <row r="39" spans="1:14" ht="30" customHeight="1">
      <c r="A39" s="57"/>
      <c r="B39" s="339" t="s">
        <v>262</v>
      </c>
      <c r="C39" s="339"/>
      <c r="D39" s="339"/>
      <c r="E39" s="339"/>
      <c r="F39" s="339"/>
      <c r="G39" s="339"/>
      <c r="H39" s="339"/>
      <c r="I39" s="339"/>
      <c r="J39" s="183"/>
      <c r="K39" s="183"/>
      <c r="L39" s="183"/>
      <c r="M39" s="183"/>
      <c r="N39" s="183"/>
    </row>
    <row r="40" spans="1:14" ht="15.75" customHeight="1">
      <c r="A40" s="57"/>
      <c r="B40" s="84"/>
      <c r="C40" s="84"/>
      <c r="D40" s="84"/>
      <c r="E40" s="84"/>
      <c r="F40" s="84"/>
      <c r="G40" s="84"/>
      <c r="H40" s="84"/>
      <c r="I40" s="84"/>
      <c r="J40" s="183"/>
      <c r="K40" s="183"/>
      <c r="L40" s="183"/>
      <c r="M40" s="183"/>
      <c r="N40" s="183"/>
    </row>
    <row r="41" spans="1:14" ht="17.25" customHeight="1">
      <c r="A41" s="57"/>
      <c r="B41" s="337" t="s">
        <v>263</v>
      </c>
      <c r="C41" s="337"/>
      <c r="D41" s="337"/>
      <c r="E41" s="337"/>
      <c r="F41" s="337"/>
      <c r="G41" s="337"/>
      <c r="H41" s="337"/>
      <c r="I41" s="337"/>
      <c r="J41" s="183"/>
      <c r="K41" s="183"/>
      <c r="L41" s="183"/>
      <c r="M41" s="183"/>
      <c r="N41" s="183"/>
    </row>
    <row r="42" spans="1:14" ht="15.75" customHeight="1">
      <c r="A42" s="57"/>
      <c r="B42" s="339" t="s">
        <v>264</v>
      </c>
      <c r="C42" s="339"/>
      <c r="D42" s="339"/>
      <c r="E42" s="339"/>
      <c r="F42" s="339"/>
      <c r="G42" s="339"/>
      <c r="H42" s="339"/>
      <c r="I42" s="339"/>
      <c r="J42" s="183"/>
      <c r="K42" s="183"/>
      <c r="L42" s="183"/>
      <c r="M42" s="183"/>
      <c r="N42" s="183"/>
    </row>
    <row r="43" spans="1:14" ht="15.75" customHeight="1">
      <c r="A43" s="57"/>
      <c r="B43" s="84"/>
      <c r="C43" s="84"/>
      <c r="D43" s="84"/>
      <c r="E43" s="84"/>
      <c r="F43" s="84"/>
      <c r="G43" s="84"/>
      <c r="H43" s="84"/>
      <c r="I43" s="84"/>
      <c r="J43" s="183"/>
      <c r="K43" s="183"/>
      <c r="L43" s="183"/>
      <c r="M43" s="183"/>
      <c r="N43" s="183"/>
    </row>
    <row r="44" spans="1:14" ht="15.75" customHeight="1">
      <c r="A44" s="57"/>
      <c r="B44" s="338" t="s">
        <v>265</v>
      </c>
      <c r="C44" s="338"/>
      <c r="D44" s="338"/>
      <c r="E44" s="338"/>
      <c r="F44" s="338"/>
      <c r="G44" s="338"/>
      <c r="H44" s="338"/>
      <c r="I44" s="338"/>
      <c r="J44" s="183"/>
      <c r="K44" s="183"/>
      <c r="L44" s="183"/>
      <c r="M44" s="183"/>
      <c r="N44" s="183"/>
    </row>
    <row r="45" spans="1:14" ht="30.75" customHeight="1">
      <c r="A45" s="57"/>
      <c r="B45" s="339" t="s">
        <v>266</v>
      </c>
      <c r="C45" s="339"/>
      <c r="D45" s="339"/>
      <c r="E45" s="339"/>
      <c r="F45" s="339"/>
      <c r="G45" s="339"/>
      <c r="H45" s="339"/>
      <c r="I45" s="339"/>
      <c r="J45" s="183"/>
      <c r="K45" s="183"/>
      <c r="L45" s="183"/>
      <c r="M45" s="183"/>
      <c r="N45" s="183"/>
    </row>
    <row r="46" spans="1:14" ht="15.75" customHeight="1">
      <c r="A46" s="57"/>
      <c r="B46" s="84"/>
      <c r="C46" s="84"/>
      <c r="D46" s="84"/>
      <c r="E46" s="84"/>
      <c r="F46" s="84"/>
      <c r="G46" s="84"/>
      <c r="H46" s="84"/>
      <c r="I46" s="84"/>
      <c r="J46" s="183"/>
      <c r="K46" s="183"/>
      <c r="L46" s="183"/>
      <c r="M46" s="183"/>
      <c r="N46" s="183"/>
    </row>
    <row r="47" spans="1:14" ht="15.75" customHeight="1">
      <c r="A47" s="57"/>
      <c r="B47" s="339" t="s">
        <v>272</v>
      </c>
      <c r="C47" s="339"/>
      <c r="D47" s="339"/>
      <c r="E47" s="339"/>
      <c r="F47" s="339"/>
      <c r="G47" s="339"/>
      <c r="H47" s="339"/>
      <c r="I47" s="339"/>
      <c r="J47" s="183"/>
      <c r="K47" s="183"/>
      <c r="L47" s="183"/>
      <c r="M47" s="183"/>
      <c r="N47" s="183"/>
    </row>
    <row r="48" spans="1:14" ht="15.75" customHeight="1">
      <c r="A48" s="57"/>
      <c r="B48" s="68"/>
      <c r="C48" s="68"/>
      <c r="D48" s="68"/>
      <c r="E48" s="68"/>
      <c r="F48" s="68"/>
      <c r="G48" s="68"/>
      <c r="H48" s="84"/>
      <c r="I48" s="183"/>
      <c r="J48" s="183"/>
      <c r="K48" s="183"/>
      <c r="L48" s="183"/>
      <c r="M48" s="183"/>
      <c r="N48" s="183"/>
    </row>
    <row r="49" spans="1:9" ht="15.75">
      <c r="A49" s="69" t="s">
        <v>3</v>
      </c>
      <c r="B49" s="303" t="s">
        <v>4</v>
      </c>
      <c r="C49" s="303"/>
      <c r="D49" s="303"/>
      <c r="E49" s="303"/>
      <c r="F49" s="303"/>
      <c r="G49" s="303"/>
      <c r="H49" s="303"/>
      <c r="I49" s="70"/>
    </row>
    <row r="50" spans="1:9" ht="15.75">
      <c r="A50" s="69"/>
      <c r="B50" s="329" t="s">
        <v>5</v>
      </c>
      <c r="C50" s="329"/>
      <c r="D50" s="329"/>
      <c r="E50" s="329"/>
      <c r="F50" s="329"/>
      <c r="G50" s="329"/>
      <c r="H50" s="329"/>
      <c r="I50" s="70"/>
    </row>
    <row r="51" spans="1:9" ht="15.75">
      <c r="A51" s="69"/>
      <c r="B51" s="67"/>
      <c r="C51" s="67"/>
      <c r="D51" s="67"/>
      <c r="E51" s="67"/>
      <c r="F51" s="67"/>
      <c r="G51" s="67"/>
      <c r="H51" s="67"/>
      <c r="I51" s="70"/>
    </row>
    <row r="52" spans="1:9" ht="15.75">
      <c r="A52" s="69"/>
      <c r="B52" s="67"/>
      <c r="C52" s="67"/>
      <c r="D52" s="67"/>
      <c r="E52" s="67"/>
      <c r="F52" s="67"/>
      <c r="G52" s="67"/>
      <c r="H52" s="67"/>
      <c r="I52" s="70"/>
    </row>
    <row r="53" spans="1:9" ht="15.75">
      <c r="A53" s="69" t="s">
        <v>6</v>
      </c>
      <c r="B53" s="303" t="s">
        <v>7</v>
      </c>
      <c r="C53" s="308"/>
      <c r="D53" s="308"/>
      <c r="E53" s="308"/>
      <c r="F53" s="308"/>
      <c r="G53" s="308"/>
      <c r="H53" s="308"/>
      <c r="I53" s="70"/>
    </row>
    <row r="54" spans="1:9" ht="35.25" customHeight="1">
      <c r="A54" s="69"/>
      <c r="B54" s="285" t="s">
        <v>146</v>
      </c>
      <c r="C54" s="285"/>
      <c r="D54" s="285"/>
      <c r="E54" s="285"/>
      <c r="F54" s="285"/>
      <c r="G54" s="285"/>
      <c r="H54" s="285"/>
      <c r="I54" s="285"/>
    </row>
    <row r="55" spans="1:9" ht="14.25" customHeight="1">
      <c r="A55" s="69"/>
      <c r="B55" s="57"/>
      <c r="C55" s="67"/>
      <c r="D55" s="67"/>
      <c r="E55" s="67"/>
      <c r="F55" s="67"/>
      <c r="G55" s="67"/>
      <c r="H55" s="67"/>
      <c r="I55" s="70"/>
    </row>
    <row r="56" spans="1:9" ht="15.75">
      <c r="A56" s="69" t="s">
        <v>8</v>
      </c>
      <c r="B56" s="303" t="s">
        <v>147</v>
      </c>
      <c r="C56" s="308"/>
      <c r="D56" s="308"/>
      <c r="E56" s="308"/>
      <c r="F56" s="308"/>
      <c r="G56" s="308"/>
      <c r="H56" s="308"/>
      <c r="I56" s="70"/>
    </row>
    <row r="57" spans="1:9" ht="21" customHeight="1">
      <c r="A57" s="85"/>
      <c r="B57" s="285" t="s">
        <v>148</v>
      </c>
      <c r="C57" s="308"/>
      <c r="D57" s="308"/>
      <c r="E57" s="308"/>
      <c r="F57" s="308"/>
      <c r="G57" s="308"/>
      <c r="H57" s="308"/>
      <c r="I57" s="70"/>
    </row>
    <row r="58" spans="1:9" ht="15.75">
      <c r="A58" s="69"/>
      <c r="B58" s="57"/>
      <c r="C58" s="285"/>
      <c r="D58" s="285"/>
      <c r="E58" s="285"/>
      <c r="F58" s="285"/>
      <c r="G58" s="285"/>
      <c r="H58" s="285"/>
      <c r="I58" s="70"/>
    </row>
    <row r="59" spans="1:9" ht="15.75">
      <c r="A59" s="69"/>
      <c r="B59" s="57"/>
      <c r="C59" s="67"/>
      <c r="D59" s="67"/>
      <c r="E59" s="67"/>
      <c r="F59" s="67"/>
      <c r="G59" s="67"/>
      <c r="H59" s="67"/>
      <c r="I59" s="70"/>
    </row>
    <row r="60" spans="1:9" ht="15.75">
      <c r="A60" s="69" t="s">
        <v>9</v>
      </c>
      <c r="B60" s="303" t="s">
        <v>10</v>
      </c>
      <c r="C60" s="308"/>
      <c r="D60" s="308"/>
      <c r="E60" s="308"/>
      <c r="F60" s="308"/>
      <c r="G60" s="308"/>
      <c r="H60" s="308"/>
      <c r="I60" s="70"/>
    </row>
    <row r="61" spans="1:9" ht="168" customHeight="1">
      <c r="A61" s="69"/>
      <c r="B61" s="285" t="s">
        <v>310</v>
      </c>
      <c r="C61" s="285"/>
      <c r="D61" s="285"/>
      <c r="E61" s="285"/>
      <c r="F61" s="285"/>
      <c r="G61" s="285"/>
      <c r="H61" s="285"/>
      <c r="I61" s="285"/>
    </row>
    <row r="62" spans="1:9" ht="27" customHeight="1" thickBot="1">
      <c r="A62" s="69"/>
      <c r="B62" s="20" t="s">
        <v>273</v>
      </c>
      <c r="C62" s="83"/>
      <c r="D62" s="83"/>
      <c r="E62" s="83"/>
      <c r="F62" s="83"/>
      <c r="G62" s="83"/>
      <c r="H62" s="83"/>
      <c r="I62" s="70"/>
    </row>
    <row r="63" spans="1:9" ht="27" customHeight="1" thickBot="1">
      <c r="A63" s="69"/>
      <c r="B63" s="330"/>
      <c r="C63" s="331"/>
      <c r="D63" s="184" t="s">
        <v>274</v>
      </c>
      <c r="E63" s="184" t="s">
        <v>275</v>
      </c>
      <c r="F63" s="184" t="s">
        <v>276</v>
      </c>
      <c r="G63" s="184" t="s">
        <v>277</v>
      </c>
      <c r="I63" s="70"/>
    </row>
    <row r="64" spans="1:9" ht="33" customHeight="1" thickBot="1">
      <c r="A64" s="69"/>
      <c r="B64" s="332" t="s">
        <v>278</v>
      </c>
      <c r="C64" s="333"/>
      <c r="D64" s="185">
        <v>1609</v>
      </c>
      <c r="E64" s="185">
        <v>1609</v>
      </c>
      <c r="F64" s="185">
        <v>1609</v>
      </c>
      <c r="G64" s="185">
        <v>1609</v>
      </c>
      <c r="I64" s="70"/>
    </row>
    <row r="65" spans="1:9" ht="19.5" customHeight="1">
      <c r="A65" s="69"/>
      <c r="B65" s="20"/>
      <c r="C65" s="83"/>
      <c r="D65" s="83"/>
      <c r="E65" s="83"/>
      <c r="F65" s="83"/>
      <c r="G65" s="83"/>
      <c r="H65" s="83"/>
      <c r="I65" s="70"/>
    </row>
    <row r="66" spans="1:9" ht="27" customHeight="1">
      <c r="A66" s="69"/>
      <c r="B66" s="186" t="s">
        <v>279</v>
      </c>
      <c r="C66" s="83"/>
      <c r="D66" s="83"/>
      <c r="E66" s="83"/>
      <c r="F66" s="83"/>
      <c r="G66" s="83"/>
      <c r="H66" s="83"/>
      <c r="I66" s="70"/>
    </row>
    <row r="67" spans="1:9" ht="51" customHeight="1">
      <c r="A67" s="69"/>
      <c r="B67" s="285" t="s">
        <v>311</v>
      </c>
      <c r="C67" s="285"/>
      <c r="D67" s="285"/>
      <c r="E67" s="285"/>
      <c r="F67" s="285"/>
      <c r="G67" s="285"/>
      <c r="H67" s="285"/>
      <c r="I67" s="285"/>
    </row>
    <row r="68" spans="1:9" ht="27" customHeight="1">
      <c r="A68" s="69"/>
      <c r="B68" s="20" t="s">
        <v>288</v>
      </c>
      <c r="C68" s="83"/>
      <c r="D68" s="83"/>
      <c r="E68" s="83"/>
      <c r="F68" s="83"/>
      <c r="G68" s="83"/>
      <c r="H68" s="83"/>
      <c r="I68" s="70"/>
    </row>
    <row r="69" spans="1:9" ht="27" customHeight="1">
      <c r="A69" s="69"/>
      <c r="B69" s="20"/>
      <c r="C69" s="83"/>
      <c r="D69" s="83"/>
      <c r="E69" s="83"/>
      <c r="F69" s="83"/>
      <c r="G69" s="83"/>
      <c r="H69" s="83"/>
      <c r="I69" s="70"/>
    </row>
    <row r="70" spans="1:9" ht="15.75" customHeight="1">
      <c r="A70" s="85"/>
      <c r="B70" s="83"/>
      <c r="C70" s="83"/>
      <c r="D70" s="83"/>
      <c r="E70" s="83"/>
      <c r="F70" s="83"/>
      <c r="G70" s="83"/>
      <c r="H70" s="83"/>
      <c r="I70" s="70"/>
    </row>
    <row r="71" spans="1:9" ht="15.75">
      <c r="A71" s="69" t="s">
        <v>11</v>
      </c>
      <c r="B71" s="328" t="s">
        <v>12</v>
      </c>
      <c r="C71" s="329"/>
      <c r="D71" s="329"/>
      <c r="E71" s="329"/>
      <c r="F71" s="329"/>
      <c r="G71" s="329"/>
      <c r="H71" s="329"/>
      <c r="I71" s="70"/>
    </row>
    <row r="72" spans="1:9" ht="36.75" customHeight="1">
      <c r="A72" s="69"/>
      <c r="B72" s="285" t="s">
        <v>309</v>
      </c>
      <c r="C72" s="285"/>
      <c r="D72" s="285"/>
      <c r="E72" s="285"/>
      <c r="F72" s="285"/>
      <c r="G72" s="285"/>
      <c r="H72" s="285"/>
      <c r="I72" s="285"/>
    </row>
    <row r="73" spans="1:9" ht="22.5" customHeight="1">
      <c r="A73" s="69"/>
      <c r="B73" s="67"/>
      <c r="C73" s="67"/>
      <c r="D73" s="67"/>
      <c r="E73" s="67"/>
      <c r="F73" s="67"/>
      <c r="G73" s="67"/>
      <c r="H73" s="67"/>
      <c r="I73" s="67"/>
    </row>
    <row r="74" spans="1:9" ht="15.75" customHeight="1">
      <c r="A74" s="69"/>
      <c r="B74" s="137"/>
      <c r="C74" s="137"/>
      <c r="D74" s="137"/>
      <c r="E74" s="137"/>
      <c r="F74" s="137"/>
      <c r="G74" s="137"/>
      <c r="H74" s="137"/>
      <c r="I74" s="137"/>
    </row>
    <row r="75" spans="1:9" ht="15.75">
      <c r="A75" s="69" t="s">
        <v>13</v>
      </c>
      <c r="B75" s="303" t="s">
        <v>97</v>
      </c>
      <c r="C75" s="303"/>
      <c r="D75" s="303"/>
      <c r="E75" s="303"/>
      <c r="F75" s="303"/>
      <c r="G75" s="303"/>
      <c r="H75" s="303"/>
      <c r="I75" s="70"/>
    </row>
    <row r="76" spans="1:9" ht="23.25" customHeight="1">
      <c r="A76" s="57"/>
      <c r="B76" s="285" t="s">
        <v>317</v>
      </c>
      <c r="C76" s="285"/>
      <c r="D76" s="285"/>
      <c r="E76" s="285"/>
      <c r="F76" s="285"/>
      <c r="G76" s="285"/>
      <c r="H76" s="285"/>
      <c r="I76" s="285"/>
    </row>
    <row r="77" spans="1:9" ht="16.5" customHeight="1">
      <c r="A77" s="57"/>
      <c r="B77" s="285"/>
      <c r="C77" s="285"/>
      <c r="D77" s="285"/>
      <c r="E77" s="285"/>
      <c r="F77" s="285"/>
      <c r="G77" s="285"/>
      <c r="H77" s="285"/>
      <c r="I77" s="285"/>
    </row>
    <row r="78" spans="1:9" ht="13.5" customHeight="1">
      <c r="A78" s="69"/>
      <c r="B78" s="285"/>
      <c r="C78" s="285"/>
      <c r="D78" s="285"/>
      <c r="E78" s="285"/>
      <c r="F78" s="285"/>
      <c r="G78" s="285"/>
      <c r="H78" s="285"/>
      <c r="I78" s="285"/>
    </row>
    <row r="79" spans="1:9" ht="15.75">
      <c r="A79" s="69" t="s">
        <v>14</v>
      </c>
      <c r="B79" s="303" t="s">
        <v>15</v>
      </c>
      <c r="C79" s="308"/>
      <c r="D79" s="308"/>
      <c r="E79" s="308"/>
      <c r="F79" s="308"/>
      <c r="G79" s="308"/>
      <c r="H79" s="308"/>
      <c r="I79" s="70"/>
    </row>
    <row r="80" spans="1:11" ht="15.75" customHeight="1">
      <c r="A80" s="69"/>
      <c r="B80" s="33"/>
      <c r="C80" s="33"/>
      <c r="D80" s="310" t="s">
        <v>219</v>
      </c>
      <c r="E80" s="311"/>
      <c r="F80" s="327" t="s">
        <v>220</v>
      </c>
      <c r="G80" s="327"/>
      <c r="H80" s="323"/>
      <c r="I80" s="323"/>
      <c r="J80" s="323"/>
      <c r="K80" s="323"/>
    </row>
    <row r="81" spans="1:11" ht="15.75">
      <c r="A81" s="69"/>
      <c r="B81" s="67"/>
      <c r="C81" s="67"/>
      <c r="D81" s="340">
        <v>42643</v>
      </c>
      <c r="E81" s="340"/>
      <c r="F81" s="340">
        <v>42643</v>
      </c>
      <c r="G81" s="340"/>
      <c r="H81" s="321"/>
      <c r="I81" s="321"/>
      <c r="J81" s="321"/>
      <c r="K81" s="321"/>
    </row>
    <row r="82" spans="1:11" ht="15.75">
      <c r="A82" s="69"/>
      <c r="B82" s="67"/>
      <c r="C82" s="67"/>
      <c r="D82" s="340" t="s">
        <v>88</v>
      </c>
      <c r="E82" s="340"/>
      <c r="F82" s="340" t="s">
        <v>88</v>
      </c>
      <c r="G82" s="340"/>
      <c r="H82" s="321"/>
      <c r="I82" s="321"/>
      <c r="J82" s="321"/>
      <c r="K82" s="321"/>
    </row>
    <row r="83" spans="1:11" ht="15.75" customHeight="1">
      <c r="A83" s="69"/>
      <c r="B83" s="315" t="s">
        <v>149</v>
      </c>
      <c r="C83" s="320"/>
      <c r="D83" s="231" t="s">
        <v>150</v>
      </c>
      <c r="E83" s="231" t="s">
        <v>91</v>
      </c>
      <c r="F83" s="231" t="s">
        <v>150</v>
      </c>
      <c r="G83" s="231" t="s">
        <v>91</v>
      </c>
      <c r="H83" s="86"/>
      <c r="I83" s="86"/>
      <c r="J83" s="86"/>
      <c r="K83" s="86"/>
    </row>
    <row r="84" spans="1:11" ht="15.75" customHeight="1">
      <c r="A84" s="69"/>
      <c r="B84" s="315" t="s">
        <v>151</v>
      </c>
      <c r="C84" s="341"/>
      <c r="D84" s="232">
        <v>70536</v>
      </c>
      <c r="E84" s="233">
        <v>33663</v>
      </c>
      <c r="F84" s="232">
        <v>209534</v>
      </c>
      <c r="G84" s="232">
        <v>99164</v>
      </c>
      <c r="H84" s="87"/>
      <c r="I84" s="87"/>
      <c r="J84" s="87"/>
      <c r="K84" s="87"/>
    </row>
    <row r="85" spans="1:11" ht="15.75">
      <c r="A85" s="69"/>
      <c r="B85" s="314" t="s">
        <v>152</v>
      </c>
      <c r="C85" s="315"/>
      <c r="D85" s="232">
        <v>9766</v>
      </c>
      <c r="E85" s="233">
        <v>2291</v>
      </c>
      <c r="F85" s="232">
        <v>29373</v>
      </c>
      <c r="G85" s="232">
        <v>8899</v>
      </c>
      <c r="H85" s="87"/>
      <c r="I85" s="87"/>
      <c r="J85" s="87"/>
      <c r="K85" s="87"/>
    </row>
    <row r="86" spans="1:11" ht="16.5" thickBot="1">
      <c r="A86" s="69"/>
      <c r="B86" s="70"/>
      <c r="C86" s="70"/>
      <c r="D86" s="234">
        <f>SUM(D84:D85)</f>
        <v>80302</v>
      </c>
      <c r="E86" s="234">
        <f>SUM(E84:E85)</f>
        <v>35954</v>
      </c>
      <c r="F86" s="234">
        <f>SUM(F84:F85)</f>
        <v>238907</v>
      </c>
      <c r="G86" s="234">
        <f>SUM(G84:G85)</f>
        <v>108063</v>
      </c>
      <c r="H86" s="88"/>
      <c r="I86" s="88"/>
      <c r="J86" s="88"/>
      <c r="K86" s="88"/>
    </row>
    <row r="87" spans="1:9" ht="16.5" thickTop="1">
      <c r="A87" s="69"/>
      <c r="B87" s="89"/>
      <c r="C87" s="89"/>
      <c r="D87" s="89"/>
      <c r="E87" s="89"/>
      <c r="F87" s="90"/>
      <c r="G87" s="90"/>
      <c r="H87" s="90"/>
      <c r="I87" s="90"/>
    </row>
    <row r="88" spans="1:9" ht="15.75">
      <c r="A88" s="70"/>
      <c r="B88" s="70"/>
      <c r="C88" s="70"/>
      <c r="D88" s="70"/>
      <c r="E88" s="70"/>
      <c r="F88" s="70"/>
      <c r="G88" s="70"/>
      <c r="H88" s="70"/>
      <c r="I88" s="70"/>
    </row>
    <row r="89" spans="1:9" ht="15.75">
      <c r="A89" s="69" t="s">
        <v>18</v>
      </c>
      <c r="B89" s="303" t="s">
        <v>131</v>
      </c>
      <c r="C89" s="303"/>
      <c r="D89" s="303"/>
      <c r="E89" s="303"/>
      <c r="F89" s="303"/>
      <c r="G89" s="303"/>
      <c r="H89" s="303"/>
      <c r="I89" s="70"/>
    </row>
    <row r="90" spans="1:9" ht="43.5" customHeight="1">
      <c r="A90" s="69"/>
      <c r="B90" s="285" t="s">
        <v>318</v>
      </c>
      <c r="C90" s="285"/>
      <c r="D90" s="285"/>
      <c r="E90" s="285"/>
      <c r="F90" s="285"/>
      <c r="G90" s="285"/>
      <c r="H90" s="285"/>
      <c r="I90" s="285"/>
    </row>
    <row r="91" spans="1:9" ht="13.5" customHeight="1">
      <c r="A91" s="69"/>
      <c r="B91" s="83"/>
      <c r="C91" s="83"/>
      <c r="D91" s="83"/>
      <c r="E91" s="83"/>
      <c r="F91" s="83"/>
      <c r="G91" s="83"/>
      <c r="H91" s="83"/>
      <c r="I91" s="70"/>
    </row>
    <row r="92" spans="1:9" ht="15.75" customHeight="1">
      <c r="A92" s="69" t="s">
        <v>19</v>
      </c>
      <c r="B92" s="303" t="s">
        <v>87</v>
      </c>
      <c r="C92" s="303"/>
      <c r="D92" s="303"/>
      <c r="E92" s="303"/>
      <c r="F92" s="303"/>
      <c r="G92" s="303"/>
      <c r="H92" s="303"/>
      <c r="I92" s="70"/>
    </row>
    <row r="93" spans="1:9" ht="24.75" customHeight="1">
      <c r="A93" s="69"/>
      <c r="B93" s="285" t="s">
        <v>189</v>
      </c>
      <c r="C93" s="285"/>
      <c r="D93" s="285"/>
      <c r="E93" s="285"/>
      <c r="F93" s="285"/>
      <c r="G93" s="285"/>
      <c r="H93" s="285"/>
      <c r="I93" s="285"/>
    </row>
    <row r="94" spans="1:8" ht="16.5" customHeight="1">
      <c r="A94" s="69"/>
      <c r="B94" s="67"/>
      <c r="C94" s="92"/>
      <c r="D94" s="67"/>
      <c r="E94" s="67"/>
      <c r="F94" s="67"/>
      <c r="G94" s="94"/>
      <c r="H94" s="67"/>
    </row>
    <row r="95" spans="1:8" ht="49.5" customHeight="1" hidden="1">
      <c r="A95" s="57" t="s">
        <v>140</v>
      </c>
      <c r="B95" s="285" t="s">
        <v>141</v>
      </c>
      <c r="C95" s="285"/>
      <c r="D95" s="285"/>
      <c r="E95" s="285"/>
      <c r="F95" s="67"/>
      <c r="G95" s="91"/>
      <c r="H95" s="67"/>
    </row>
    <row r="96" spans="1:8" ht="16.5" customHeight="1" hidden="1">
      <c r="A96" s="69"/>
      <c r="B96" s="67"/>
      <c r="C96" s="92" t="s">
        <v>128</v>
      </c>
      <c r="D96" s="67"/>
      <c r="E96" s="67"/>
      <c r="F96" s="67"/>
      <c r="G96" s="93">
        <v>0</v>
      </c>
      <c r="H96" s="67"/>
    </row>
    <row r="97" spans="1:8" ht="16.5" customHeight="1" hidden="1">
      <c r="A97" s="69"/>
      <c r="B97" s="67"/>
      <c r="C97" s="92"/>
      <c r="D97" s="67"/>
      <c r="E97" s="67"/>
      <c r="F97" s="67"/>
      <c r="G97" s="94"/>
      <c r="H97" s="67"/>
    </row>
    <row r="98" spans="1:8" ht="18">
      <c r="A98" s="95" t="s">
        <v>137</v>
      </c>
      <c r="B98" s="67"/>
      <c r="C98" s="67"/>
      <c r="D98" s="67"/>
      <c r="E98" s="67"/>
      <c r="F98" s="67"/>
      <c r="G98" s="67"/>
      <c r="H98" s="67"/>
    </row>
    <row r="99" spans="2:8" ht="15.75">
      <c r="B99" s="67"/>
      <c r="C99" s="67"/>
      <c r="D99" s="67"/>
      <c r="E99" s="67"/>
      <c r="F99" s="67"/>
      <c r="G99" s="67"/>
      <c r="H99" s="67"/>
    </row>
    <row r="100" spans="1:8" ht="15.75">
      <c r="A100" s="69" t="s">
        <v>21</v>
      </c>
      <c r="B100" s="295" t="s">
        <v>22</v>
      </c>
      <c r="C100" s="295"/>
      <c r="D100" s="295"/>
      <c r="E100" s="295"/>
      <c r="F100" s="295"/>
      <c r="G100" s="295"/>
      <c r="H100" s="295"/>
    </row>
    <row r="101" spans="1:8" ht="15.75">
      <c r="A101" s="69"/>
      <c r="B101" s="187"/>
      <c r="C101" s="301"/>
      <c r="D101" s="302"/>
      <c r="E101" s="188" t="s">
        <v>218</v>
      </c>
      <c r="F101" s="188" t="s">
        <v>218</v>
      </c>
      <c r="G101" s="316" t="s">
        <v>25</v>
      </c>
      <c r="H101" s="317"/>
    </row>
    <row r="102" spans="1:8" ht="15.75">
      <c r="A102" s="69"/>
      <c r="B102" s="189"/>
      <c r="C102" s="312"/>
      <c r="D102" s="313"/>
      <c r="E102" s="190" t="s">
        <v>319</v>
      </c>
      <c r="F102" s="190" t="s">
        <v>320</v>
      </c>
      <c r="G102" s="318"/>
      <c r="H102" s="319"/>
    </row>
    <row r="103" spans="1:8" ht="15.75">
      <c r="A103" s="69"/>
      <c r="B103" s="191"/>
      <c r="C103" s="306"/>
      <c r="D103" s="307"/>
      <c r="E103" s="192" t="s">
        <v>20</v>
      </c>
      <c r="F103" s="192" t="s">
        <v>20</v>
      </c>
      <c r="G103" s="192" t="s">
        <v>20</v>
      </c>
      <c r="H103" s="193" t="s">
        <v>26</v>
      </c>
    </row>
    <row r="104" spans="1:8" ht="15.75">
      <c r="A104" s="69"/>
      <c r="B104" s="194"/>
      <c r="C104" s="304" t="s">
        <v>16</v>
      </c>
      <c r="D104" s="305"/>
      <c r="E104" s="195">
        <f>PL!D18</f>
        <v>238907</v>
      </c>
      <c r="F104" s="195">
        <f>PL!E18</f>
        <v>181279</v>
      </c>
      <c r="G104" s="71">
        <f>+E104-F104</f>
        <v>57628</v>
      </c>
      <c r="H104" s="196">
        <f>+G104/F104*100</f>
        <v>31.78967227312596</v>
      </c>
    </row>
    <row r="105" spans="1:8" ht="15.75">
      <c r="A105" s="69"/>
      <c r="B105" s="194"/>
      <c r="C105" s="304" t="s">
        <v>161</v>
      </c>
      <c r="D105" s="305"/>
      <c r="E105" s="71">
        <f>PL!D29</f>
        <v>25180</v>
      </c>
      <c r="F105" s="71">
        <f>PL!E29</f>
        <v>32226</v>
      </c>
      <c r="G105" s="71">
        <f>+E105-F105</f>
        <v>-7046</v>
      </c>
      <c r="H105" s="196">
        <f>+G105/F105*100</f>
        <v>-21.864333147148265</v>
      </c>
    </row>
    <row r="106" spans="1:8" ht="15.75">
      <c r="A106" s="69"/>
      <c r="B106" s="194"/>
      <c r="C106" s="304" t="s">
        <v>162</v>
      </c>
      <c r="D106" s="305"/>
      <c r="E106" s="71">
        <f>PL!D31</f>
        <v>17995</v>
      </c>
      <c r="F106" s="71">
        <f>PL!E31</f>
        <v>23440</v>
      </c>
      <c r="G106" s="71">
        <f>+E106-F106</f>
        <v>-5445</v>
      </c>
      <c r="H106" s="196">
        <f>+G106/F106*100</f>
        <v>-23.22952218430034</v>
      </c>
    </row>
    <row r="107" spans="1:9" ht="84" customHeight="1">
      <c r="A107" s="69"/>
      <c r="B107" s="285" t="s">
        <v>332</v>
      </c>
      <c r="C107" s="285"/>
      <c r="D107" s="285"/>
      <c r="E107" s="285"/>
      <c r="F107" s="285"/>
      <c r="G107" s="285"/>
      <c r="H107" s="285"/>
      <c r="I107" s="285"/>
    </row>
    <row r="108" ht="15.75">
      <c r="A108" s="69"/>
    </row>
    <row r="109" spans="1:8" ht="15.75">
      <c r="A109" s="69" t="s">
        <v>23</v>
      </c>
      <c r="B109" s="355" t="s">
        <v>24</v>
      </c>
      <c r="C109" s="355"/>
      <c r="D109" s="355"/>
      <c r="E109" s="355"/>
      <c r="F109" s="355"/>
      <c r="G109" s="355"/>
      <c r="H109" s="355"/>
    </row>
    <row r="110" spans="2:8" ht="15.75">
      <c r="B110" s="187"/>
      <c r="C110" s="301"/>
      <c r="D110" s="302"/>
      <c r="E110" s="188" t="s">
        <v>321</v>
      </c>
      <c r="F110" s="188" t="s">
        <v>305</v>
      </c>
      <c r="G110" s="316" t="s">
        <v>25</v>
      </c>
      <c r="H110" s="317"/>
    </row>
    <row r="111" spans="1:8" ht="15.75">
      <c r="A111" s="197"/>
      <c r="B111" s="189"/>
      <c r="C111" s="312"/>
      <c r="D111" s="313"/>
      <c r="E111" s="190" t="s">
        <v>319</v>
      </c>
      <c r="F111" s="190" t="s">
        <v>304</v>
      </c>
      <c r="G111" s="318"/>
      <c r="H111" s="319"/>
    </row>
    <row r="112" spans="1:8" ht="15.75">
      <c r="A112" s="197"/>
      <c r="B112" s="191"/>
      <c r="C112" s="306"/>
      <c r="D112" s="307"/>
      <c r="E112" s="192" t="s">
        <v>20</v>
      </c>
      <c r="F112" s="192" t="s">
        <v>20</v>
      </c>
      <c r="G112" s="192" t="s">
        <v>20</v>
      </c>
      <c r="H112" s="193" t="s">
        <v>26</v>
      </c>
    </row>
    <row r="113" spans="1:9" ht="15.75">
      <c r="A113" s="197"/>
      <c r="B113" s="194"/>
      <c r="C113" s="304" t="s">
        <v>16</v>
      </c>
      <c r="D113" s="305"/>
      <c r="E113" s="195">
        <f>PL!B18</f>
        <v>80302</v>
      </c>
      <c r="F113" s="195">
        <v>79135</v>
      </c>
      <c r="G113" s="71">
        <f>+E113-F113</f>
        <v>1167</v>
      </c>
      <c r="H113" s="196">
        <f>+G113/F113*100</f>
        <v>1.4746951412143805</v>
      </c>
      <c r="I113" s="1" t="s">
        <v>144</v>
      </c>
    </row>
    <row r="114" spans="1:8" ht="15.75">
      <c r="A114" s="57"/>
      <c r="B114" s="194"/>
      <c r="C114" s="304" t="s">
        <v>161</v>
      </c>
      <c r="D114" s="305"/>
      <c r="E114" s="71">
        <f>PL!B29</f>
        <v>7516</v>
      </c>
      <c r="F114" s="71">
        <v>7723</v>
      </c>
      <c r="G114" s="71">
        <f>+E114-F114</f>
        <v>-207</v>
      </c>
      <c r="H114" s="196">
        <f>+G114/F114*100</f>
        <v>-2.6803055807328757</v>
      </c>
    </row>
    <row r="115" spans="1:8" ht="19.5" customHeight="1">
      <c r="A115" s="57"/>
      <c r="B115" s="194"/>
      <c r="C115" s="304" t="s">
        <v>162</v>
      </c>
      <c r="D115" s="305"/>
      <c r="E115" s="71">
        <f>PL!B31</f>
        <v>6226</v>
      </c>
      <c r="F115" s="71">
        <v>3941</v>
      </c>
      <c r="G115" s="71">
        <f>+E115-F115</f>
        <v>2285</v>
      </c>
      <c r="H115" s="196">
        <f>+G115/F115*100</f>
        <v>57.98020806901801</v>
      </c>
    </row>
    <row r="116" spans="1:9" ht="54.75" customHeight="1">
      <c r="A116" s="57"/>
      <c r="B116" s="353" t="s">
        <v>333</v>
      </c>
      <c r="C116" s="353"/>
      <c r="D116" s="353"/>
      <c r="E116" s="353"/>
      <c r="F116" s="353"/>
      <c r="G116" s="353"/>
      <c r="H116" s="353"/>
      <c r="I116" s="353"/>
    </row>
    <row r="117" spans="1:8" ht="18.75" customHeight="1">
      <c r="A117" s="57"/>
      <c r="B117" s="76" t="s">
        <v>144</v>
      </c>
      <c r="C117" s="77"/>
      <c r="D117" s="77"/>
      <c r="E117" s="77"/>
      <c r="F117" s="77"/>
      <c r="G117" s="77"/>
      <c r="H117" s="77"/>
    </row>
    <row r="118" spans="1:8" ht="15.75" customHeight="1">
      <c r="A118" s="69" t="s">
        <v>27</v>
      </c>
      <c r="B118" s="303" t="s">
        <v>234</v>
      </c>
      <c r="C118" s="303"/>
      <c r="D118" s="303"/>
      <c r="E118" s="303"/>
      <c r="F118" s="303"/>
      <c r="G118" s="303"/>
      <c r="H118" s="303"/>
    </row>
    <row r="119" spans="2:9" ht="101.25" customHeight="1">
      <c r="B119" s="353" t="s">
        <v>334</v>
      </c>
      <c r="C119" s="353"/>
      <c r="D119" s="353"/>
      <c r="E119" s="353"/>
      <c r="F119" s="353"/>
      <c r="G119" s="353"/>
      <c r="H119" s="353"/>
      <c r="I119" s="353"/>
    </row>
    <row r="120" spans="1:9" ht="15.75">
      <c r="A120" s="69"/>
      <c r="B120" s="285"/>
      <c r="C120" s="285"/>
      <c r="D120" s="285"/>
      <c r="E120" s="285"/>
      <c r="F120" s="285"/>
      <c r="G120" s="285"/>
      <c r="H120" s="285"/>
      <c r="I120" s="285"/>
    </row>
    <row r="121" spans="1:8" ht="15.75">
      <c r="A121" s="69" t="s">
        <v>28</v>
      </c>
      <c r="B121" s="303" t="s">
        <v>89</v>
      </c>
      <c r="C121" s="303"/>
      <c r="D121" s="303"/>
      <c r="E121" s="303"/>
      <c r="F121" s="303"/>
      <c r="G121" s="303"/>
      <c r="H121" s="303"/>
    </row>
    <row r="122" spans="2:8" ht="20.25" customHeight="1">
      <c r="B122" s="339" t="s">
        <v>96</v>
      </c>
      <c r="C122" s="339"/>
      <c r="D122" s="339"/>
      <c r="E122" s="339"/>
      <c r="F122" s="339"/>
      <c r="G122" s="339"/>
      <c r="H122" s="339"/>
    </row>
    <row r="123" spans="2:8" ht="15.75">
      <c r="B123" s="67"/>
      <c r="C123" s="67"/>
      <c r="D123" s="67"/>
      <c r="E123" s="67"/>
      <c r="F123" s="67"/>
      <c r="G123" s="67"/>
      <c r="H123" s="67"/>
    </row>
    <row r="124" spans="1:8" ht="15.75">
      <c r="A124" s="69" t="s">
        <v>29</v>
      </c>
      <c r="B124" s="303" t="s">
        <v>30</v>
      </c>
      <c r="C124" s="342"/>
      <c r="D124" s="342"/>
      <c r="E124" s="342"/>
      <c r="F124" s="342"/>
      <c r="G124" s="342"/>
      <c r="H124" s="342"/>
    </row>
    <row r="125" spans="2:7" ht="15.75">
      <c r="B125" s="235" t="s">
        <v>31</v>
      </c>
      <c r="C125" s="84"/>
      <c r="D125" s="84"/>
      <c r="E125" s="96" t="s">
        <v>32</v>
      </c>
      <c r="G125" s="69" t="s">
        <v>32</v>
      </c>
    </row>
    <row r="126" spans="1:7" ht="15.75">
      <c r="A126" s="85"/>
      <c r="B126" s="339"/>
      <c r="C126" s="354"/>
      <c r="D126" s="354"/>
      <c r="E126" s="96" t="s">
        <v>33</v>
      </c>
      <c r="G126" s="69" t="s">
        <v>34</v>
      </c>
    </row>
    <row r="127" spans="1:7" ht="15.75">
      <c r="A127" s="85"/>
      <c r="B127" s="236"/>
      <c r="C127" s="236"/>
      <c r="D127" s="236"/>
      <c r="E127" s="237" t="s">
        <v>325</v>
      </c>
      <c r="G127" s="237" t="s">
        <v>325</v>
      </c>
    </row>
    <row r="128" spans="1:7" ht="15.75">
      <c r="A128" s="85"/>
      <c r="B128" s="238"/>
      <c r="C128" s="84"/>
      <c r="D128" s="84"/>
      <c r="E128" s="96" t="s">
        <v>20</v>
      </c>
      <c r="G128" s="96" t="s">
        <v>20</v>
      </c>
    </row>
    <row r="129" spans="1:7" ht="15.75">
      <c r="A129" s="85"/>
      <c r="B129" s="238"/>
      <c r="C129" s="84"/>
      <c r="D129" s="84"/>
      <c r="E129" s="96"/>
      <c r="G129" s="96"/>
    </row>
    <row r="130" spans="1:8" ht="18" customHeight="1">
      <c r="A130" s="85"/>
      <c r="B130" s="339" t="s">
        <v>129</v>
      </c>
      <c r="C130" s="339"/>
      <c r="D130" s="339"/>
      <c r="E130" s="239">
        <f>E133-E131</f>
        <v>-2927</v>
      </c>
      <c r="F130" s="240"/>
      <c r="G130" s="239">
        <f>G133-G131</f>
        <v>-7109</v>
      </c>
      <c r="H130" s="228"/>
    </row>
    <row r="131" spans="1:8" ht="18" customHeight="1">
      <c r="A131" s="85"/>
      <c r="B131" s="339" t="s">
        <v>163</v>
      </c>
      <c r="C131" s="339"/>
      <c r="D131" s="84"/>
      <c r="E131" s="239">
        <v>1637</v>
      </c>
      <c r="F131" s="240"/>
      <c r="G131" s="239">
        <v>-76</v>
      </c>
      <c r="H131" s="228"/>
    </row>
    <row r="132" spans="1:8" ht="17.25" customHeight="1">
      <c r="A132" s="85"/>
      <c r="B132" s="339"/>
      <c r="C132" s="339"/>
      <c r="D132" s="84"/>
      <c r="E132" s="239"/>
      <c r="F132" s="240"/>
      <c r="G132" s="239"/>
      <c r="H132" s="228"/>
    </row>
    <row r="133" spans="1:8" ht="15.75">
      <c r="A133" s="85"/>
      <c r="B133" s="323"/>
      <c r="C133" s="323"/>
      <c r="D133" s="323"/>
      <c r="E133" s="241">
        <f>PL!B30</f>
        <v>-1290</v>
      </c>
      <c r="F133" s="240"/>
      <c r="G133" s="241">
        <f>PL!D30</f>
        <v>-7185</v>
      </c>
      <c r="H133" s="228"/>
    </row>
    <row r="134" spans="1:9" ht="24.75" customHeight="1">
      <c r="A134" s="85"/>
      <c r="B134" s="285" t="s">
        <v>307</v>
      </c>
      <c r="C134" s="285"/>
      <c r="D134" s="285"/>
      <c r="E134" s="285"/>
      <c r="F134" s="285"/>
      <c r="G134" s="285"/>
      <c r="H134" s="285"/>
      <c r="I134" s="285"/>
    </row>
    <row r="135" ht="15.75">
      <c r="A135" s="69"/>
    </row>
    <row r="136" spans="1:8" ht="15.75">
      <c r="A136" s="69" t="s">
        <v>35</v>
      </c>
      <c r="B136" s="303" t="s">
        <v>132</v>
      </c>
      <c r="C136" s="342"/>
      <c r="D136" s="342"/>
      <c r="E136" s="342"/>
      <c r="F136" s="342"/>
      <c r="G136" s="342"/>
      <c r="H136" s="342"/>
    </row>
    <row r="137" spans="1:9" ht="23.25" customHeight="1">
      <c r="A137" s="69"/>
      <c r="B137" s="285" t="s">
        <v>289</v>
      </c>
      <c r="C137" s="285"/>
      <c r="D137" s="285"/>
      <c r="E137" s="285"/>
      <c r="F137" s="285"/>
      <c r="G137" s="285"/>
      <c r="H137" s="285"/>
      <c r="I137" s="285"/>
    </row>
    <row r="138" spans="1:8" ht="15.75">
      <c r="A138" s="69"/>
      <c r="B138" s="67"/>
      <c r="C138" s="74"/>
      <c r="D138" s="97"/>
      <c r="E138" s="97"/>
      <c r="F138" s="97"/>
      <c r="G138" s="97"/>
      <c r="H138" s="97"/>
    </row>
    <row r="139" spans="1:9" ht="15.75">
      <c r="A139" s="69" t="s">
        <v>36</v>
      </c>
      <c r="B139" s="303" t="s">
        <v>98</v>
      </c>
      <c r="C139" s="303"/>
      <c r="D139" s="303"/>
      <c r="E139" s="303"/>
      <c r="F139" s="303"/>
      <c r="G139" s="303"/>
      <c r="H139" s="303"/>
      <c r="I139" s="303"/>
    </row>
    <row r="140" spans="1:9" ht="15.75">
      <c r="A140" s="69"/>
      <c r="B140" s="285" t="s">
        <v>280</v>
      </c>
      <c r="C140" s="309"/>
      <c r="D140" s="309"/>
      <c r="E140" s="309"/>
      <c r="F140" s="309"/>
      <c r="G140" s="309"/>
      <c r="H140" s="309"/>
      <c r="I140" s="309"/>
    </row>
    <row r="141" spans="1:8" ht="15.75">
      <c r="A141" s="69"/>
      <c r="B141" s="57"/>
      <c r="C141" s="33"/>
      <c r="D141" s="33"/>
      <c r="E141" s="33"/>
      <c r="F141" s="33"/>
      <c r="G141" s="33"/>
      <c r="H141" s="33"/>
    </row>
    <row r="142" spans="1:9" ht="35.25" customHeight="1">
      <c r="A142" s="69"/>
      <c r="B142" s="296" t="s">
        <v>281</v>
      </c>
      <c r="C142" s="297"/>
      <c r="D142" s="296" t="s">
        <v>282</v>
      </c>
      <c r="E142" s="298"/>
      <c r="F142" s="296" t="s">
        <v>283</v>
      </c>
      <c r="G142" s="299"/>
      <c r="H142" s="296" t="s">
        <v>284</v>
      </c>
      <c r="I142" s="300"/>
    </row>
    <row r="143" spans="1:9" ht="71.25" customHeight="1">
      <c r="A143" s="69"/>
      <c r="B143" s="292" t="s">
        <v>285</v>
      </c>
      <c r="C143" s="289"/>
      <c r="D143" s="286">
        <v>140000</v>
      </c>
      <c r="E143" s="287"/>
      <c r="F143" s="290">
        <f>133695</f>
        <v>133695</v>
      </c>
      <c r="G143" s="291"/>
      <c r="H143" s="293">
        <f>D143-F143</f>
        <v>6305</v>
      </c>
      <c r="I143" s="294"/>
    </row>
    <row r="144" spans="1:9" ht="52.5" customHeight="1">
      <c r="A144" s="69"/>
      <c r="B144" s="292" t="s">
        <v>286</v>
      </c>
      <c r="C144" s="289"/>
      <c r="D144" s="286">
        <v>106963</v>
      </c>
      <c r="E144" s="287"/>
      <c r="F144" s="290">
        <v>5393</v>
      </c>
      <c r="G144" s="291"/>
      <c r="H144" s="293">
        <f>D144-F144</f>
        <v>101570</v>
      </c>
      <c r="I144" s="294"/>
    </row>
    <row r="145" spans="1:9" ht="67.5" customHeight="1">
      <c r="A145" s="69"/>
      <c r="B145" s="292" t="s">
        <v>287</v>
      </c>
      <c r="C145" s="289"/>
      <c r="D145" s="286">
        <v>4100</v>
      </c>
      <c r="E145" s="287"/>
      <c r="F145" s="290">
        <v>4100</v>
      </c>
      <c r="G145" s="291"/>
      <c r="H145" s="324">
        <f>D145-F145</f>
        <v>0</v>
      </c>
      <c r="I145" s="325"/>
    </row>
    <row r="146" spans="1:9" ht="15.75">
      <c r="A146" s="69"/>
      <c r="B146" s="288" t="s">
        <v>67</v>
      </c>
      <c r="C146" s="289"/>
      <c r="D146" s="286">
        <v>251063</v>
      </c>
      <c r="E146" s="287"/>
      <c r="F146" s="290">
        <f>SUM(F143:G145)</f>
        <v>143188</v>
      </c>
      <c r="G146" s="291"/>
      <c r="H146" s="290">
        <f>SUM(H143:I145)</f>
        <v>107875</v>
      </c>
      <c r="I146" s="291"/>
    </row>
    <row r="147" spans="1:9" ht="15.75">
      <c r="A147" s="69"/>
      <c r="B147" s="73"/>
      <c r="C147" s="73"/>
      <c r="D147" s="73"/>
      <c r="E147" s="73"/>
      <c r="F147" s="73"/>
      <c r="G147" s="73"/>
      <c r="H147" s="73"/>
      <c r="I147" s="73"/>
    </row>
    <row r="148" spans="1:8" ht="13.5" customHeight="1">
      <c r="A148" s="69"/>
      <c r="B148" s="67"/>
      <c r="C148" s="67"/>
      <c r="D148" s="67"/>
      <c r="E148" s="67"/>
      <c r="F148" s="67"/>
      <c r="G148" s="67"/>
      <c r="H148" s="67"/>
    </row>
    <row r="149" spans="1:8" ht="15.75">
      <c r="A149" s="69" t="s">
        <v>37</v>
      </c>
      <c r="B149" s="303" t="s">
        <v>39</v>
      </c>
      <c r="C149" s="303"/>
      <c r="D149" s="303"/>
      <c r="E149" s="303"/>
      <c r="F149" s="303"/>
      <c r="G149" s="303"/>
      <c r="H149" s="303"/>
    </row>
    <row r="150" spans="2:9" ht="15.75" customHeight="1">
      <c r="B150" s="285" t="s">
        <v>153</v>
      </c>
      <c r="C150" s="285"/>
      <c r="D150" s="285"/>
      <c r="E150" s="285"/>
      <c r="F150" s="285"/>
      <c r="G150" s="285"/>
      <c r="H150" s="285"/>
      <c r="I150" s="33"/>
    </row>
    <row r="151" spans="2:9" ht="15.75" customHeight="1">
      <c r="B151" s="67"/>
      <c r="C151" s="67"/>
      <c r="D151" s="67"/>
      <c r="E151" s="69" t="s">
        <v>322</v>
      </c>
      <c r="F151" s="69" t="s">
        <v>290</v>
      </c>
      <c r="G151" s="82"/>
      <c r="H151" s="67"/>
      <c r="I151" s="33"/>
    </row>
    <row r="152" spans="2:9" ht="15.75" customHeight="1">
      <c r="B152" s="67"/>
      <c r="C152" s="67"/>
      <c r="D152" s="67"/>
      <c r="E152" s="96" t="s">
        <v>20</v>
      </c>
      <c r="F152" s="96" t="s">
        <v>20</v>
      </c>
      <c r="G152" s="67"/>
      <c r="H152" s="67"/>
      <c r="I152" s="33"/>
    </row>
    <row r="153" spans="2:9" ht="15.75" customHeight="1">
      <c r="B153" s="67"/>
      <c r="C153" s="67"/>
      <c r="D153" s="67"/>
      <c r="E153" s="96"/>
      <c r="F153" s="96"/>
      <c r="G153" s="67"/>
      <c r="H153" s="67"/>
      <c r="I153" s="33"/>
    </row>
    <row r="154" spans="2:9" ht="15.75" customHeight="1">
      <c r="B154" s="285" t="s">
        <v>164</v>
      </c>
      <c r="C154" s="285"/>
      <c r="D154" s="67"/>
      <c r="E154" s="198">
        <f>'BS'!E48</f>
        <v>25006</v>
      </c>
      <c r="F154" s="198">
        <f>'BS'!G48</f>
        <v>18947</v>
      </c>
      <c r="G154" s="67"/>
      <c r="H154" s="67"/>
      <c r="I154" s="33"/>
    </row>
    <row r="155" spans="2:9" ht="15.75" customHeight="1">
      <c r="B155" s="285" t="s">
        <v>165</v>
      </c>
      <c r="C155" s="285"/>
      <c r="D155" s="67"/>
      <c r="E155" s="198">
        <f>'BS'!E43</f>
        <v>93809</v>
      </c>
      <c r="F155" s="198">
        <f>'BS'!G43</f>
        <v>103809</v>
      </c>
      <c r="G155" s="67"/>
      <c r="H155" s="67"/>
      <c r="I155" s="33"/>
    </row>
    <row r="156" spans="2:9" ht="15.75" customHeight="1">
      <c r="B156" s="67"/>
      <c r="C156" s="67"/>
      <c r="D156" s="67"/>
      <c r="E156" s="199"/>
      <c r="F156" s="199"/>
      <c r="G156" s="67"/>
      <c r="H156" s="67"/>
      <c r="I156" s="33"/>
    </row>
    <row r="157" spans="1:9" ht="16.5" thickBot="1">
      <c r="A157" s="69"/>
      <c r="B157" s="33" t="s">
        <v>67</v>
      </c>
      <c r="C157" s="33"/>
      <c r="D157" s="33"/>
      <c r="E157" s="200">
        <f>SUM(E154:E155)</f>
        <v>118815</v>
      </c>
      <c r="F157" s="200">
        <f>SUM(F154:F155)</f>
        <v>122756</v>
      </c>
      <c r="G157" s="33"/>
      <c r="H157" s="33"/>
      <c r="I157" s="33"/>
    </row>
    <row r="158" spans="1:8" ht="16.5" thickTop="1">
      <c r="A158" s="69"/>
      <c r="B158" s="57"/>
      <c r="C158" s="33"/>
      <c r="D158" s="33"/>
      <c r="E158" s="98"/>
      <c r="F158" s="56"/>
      <c r="G158" s="56"/>
      <c r="H158" s="56"/>
    </row>
    <row r="159" spans="1:8" ht="15.75">
      <c r="A159" s="69" t="s">
        <v>38</v>
      </c>
      <c r="B159" s="303" t="s">
        <v>42</v>
      </c>
      <c r="C159" s="342"/>
      <c r="D159" s="342"/>
      <c r="E159" s="342"/>
      <c r="F159" s="342"/>
      <c r="G159" s="342"/>
      <c r="H159" s="342"/>
    </row>
    <row r="160" spans="2:9" ht="18" customHeight="1">
      <c r="B160" s="322" t="s">
        <v>323</v>
      </c>
      <c r="C160" s="322"/>
      <c r="D160" s="322"/>
      <c r="E160" s="322"/>
      <c r="F160" s="322"/>
      <c r="G160" s="322"/>
      <c r="H160" s="322"/>
      <c r="I160" s="322"/>
    </row>
    <row r="161" spans="1:8" ht="12.75" customHeight="1">
      <c r="A161" s="69"/>
      <c r="B161" s="73"/>
      <c r="C161" s="74"/>
      <c r="D161" s="74"/>
      <c r="E161" s="74"/>
      <c r="F161" s="74"/>
      <c r="G161" s="74"/>
      <c r="H161" s="74"/>
    </row>
    <row r="162" spans="1:8" ht="15.75">
      <c r="A162" s="69"/>
      <c r="B162" s="73"/>
      <c r="C162" s="74"/>
      <c r="D162" s="74"/>
      <c r="E162" s="74"/>
      <c r="F162" s="74"/>
      <c r="G162" s="74"/>
      <c r="H162" s="74"/>
    </row>
    <row r="163" spans="1:8" ht="15.75">
      <c r="A163" s="69" t="s">
        <v>40</v>
      </c>
      <c r="B163" s="303" t="s">
        <v>44</v>
      </c>
      <c r="C163" s="303"/>
      <c r="D163" s="303"/>
      <c r="E163" s="303"/>
      <c r="F163" s="303"/>
      <c r="G163" s="303"/>
      <c r="H163" s="303"/>
    </row>
    <row r="164" spans="1:9" ht="16.5" customHeight="1">
      <c r="A164" s="69"/>
      <c r="B164" s="285" t="s">
        <v>324</v>
      </c>
      <c r="C164" s="285"/>
      <c r="D164" s="285"/>
      <c r="E164" s="285"/>
      <c r="F164" s="285"/>
      <c r="G164" s="285"/>
      <c r="H164" s="285"/>
      <c r="I164" s="285"/>
    </row>
    <row r="165" spans="1:9" ht="15.75">
      <c r="A165" s="69"/>
      <c r="B165" s="67"/>
      <c r="C165" s="67"/>
      <c r="D165" s="67"/>
      <c r="E165" s="67"/>
      <c r="F165" s="67"/>
      <c r="G165" s="67"/>
      <c r="H165" s="67"/>
      <c r="I165" s="67"/>
    </row>
    <row r="166" spans="1:8" ht="15.75" customHeight="1">
      <c r="A166" s="69" t="s">
        <v>41</v>
      </c>
      <c r="B166" s="303" t="s">
        <v>80</v>
      </c>
      <c r="C166" s="303"/>
      <c r="D166" s="33"/>
      <c r="F166" s="201" t="s">
        <v>75</v>
      </c>
      <c r="G166" s="33"/>
      <c r="H166" s="201" t="s">
        <v>75</v>
      </c>
    </row>
    <row r="167" spans="1:8" ht="12.75" customHeight="1">
      <c r="A167" s="69"/>
      <c r="B167" s="57"/>
      <c r="C167" s="33"/>
      <c r="D167" s="33"/>
      <c r="F167" s="202" t="s">
        <v>76</v>
      </c>
      <c r="G167" s="33"/>
      <c r="H167" s="202" t="s">
        <v>76</v>
      </c>
    </row>
    <row r="168" spans="2:8" ht="15.75">
      <c r="B168" s="57"/>
      <c r="C168" s="33"/>
      <c r="D168" s="33"/>
      <c r="F168" s="202" t="s">
        <v>77</v>
      </c>
      <c r="G168" s="33"/>
      <c r="H168" s="202" t="s">
        <v>78</v>
      </c>
    </row>
    <row r="169" spans="1:8" ht="15.75">
      <c r="A169" s="69"/>
      <c r="B169" s="57"/>
      <c r="C169" s="33"/>
      <c r="D169" s="33"/>
      <c r="F169" s="203" t="s">
        <v>325</v>
      </c>
      <c r="G169" s="33"/>
      <c r="H169" s="203" t="s">
        <v>325</v>
      </c>
    </row>
    <row r="170" spans="2:8" ht="15.75">
      <c r="B170" s="69" t="s">
        <v>71</v>
      </c>
      <c r="C170" s="21" t="s">
        <v>99</v>
      </c>
      <c r="D170" s="58"/>
      <c r="F170" s="204"/>
      <c r="H170" s="204"/>
    </row>
    <row r="171" spans="2:8" ht="16.5" thickBot="1">
      <c r="B171" s="69"/>
      <c r="C171" s="205" t="s">
        <v>73</v>
      </c>
      <c r="D171" s="205"/>
      <c r="F171" s="206">
        <f>PL!B31</f>
        <v>6226</v>
      </c>
      <c r="G171" s="207"/>
      <c r="H171" s="206">
        <f>PL!D31</f>
        <v>17995</v>
      </c>
    </row>
    <row r="172" ht="16.5" thickTop="1">
      <c r="A172" s="69"/>
    </row>
    <row r="173" spans="1:17" ht="32.25" customHeight="1">
      <c r="A173" s="69"/>
      <c r="C173" s="344" t="s">
        <v>109</v>
      </c>
      <c r="D173" s="344"/>
      <c r="F173" s="33"/>
      <c r="G173" s="33"/>
      <c r="H173" s="33"/>
      <c r="K173" s="208"/>
      <c r="L173" s="209"/>
      <c r="N173" s="209"/>
      <c r="O173" s="209"/>
      <c r="P173" s="209"/>
      <c r="Q173" s="210"/>
    </row>
    <row r="174" spans="1:18" ht="15.75">
      <c r="A174" s="69"/>
      <c r="C174" s="211" t="s">
        <v>79</v>
      </c>
      <c r="D174" s="33"/>
      <c r="F174" s="212">
        <f>138822+658+139479</f>
        <v>278959</v>
      </c>
      <c r="G174" s="207"/>
      <c r="H174" s="213">
        <f>F174</f>
        <v>278959</v>
      </c>
      <c r="K174" s="214"/>
      <c r="L174" s="215"/>
      <c r="M174" s="216"/>
      <c r="N174" s="79"/>
      <c r="O174" s="216"/>
      <c r="P174" s="216"/>
      <c r="Q174" s="216"/>
      <c r="R174" s="217"/>
    </row>
    <row r="175" spans="1:18" ht="15.75" customHeight="1">
      <c r="A175" s="69"/>
      <c r="C175" s="343" t="s">
        <v>198</v>
      </c>
      <c r="D175" s="343"/>
      <c r="E175" s="343"/>
      <c r="F175" s="218">
        <v>0</v>
      </c>
      <c r="G175" s="207"/>
      <c r="H175" s="218">
        <v>0</v>
      </c>
      <c r="K175" s="214"/>
      <c r="L175" s="215"/>
      <c r="M175" s="216"/>
      <c r="N175" s="79"/>
      <c r="O175" s="216"/>
      <c r="P175" s="216"/>
      <c r="Q175" s="216"/>
      <c r="R175" s="217"/>
    </row>
    <row r="176" spans="1:18" ht="15.75" customHeight="1">
      <c r="A176" s="69"/>
      <c r="C176" s="339" t="s">
        <v>199</v>
      </c>
      <c r="D176" s="339"/>
      <c r="E176" s="339"/>
      <c r="F176" s="218"/>
      <c r="G176" s="207"/>
      <c r="H176" s="218"/>
      <c r="K176" s="214"/>
      <c r="L176" s="215"/>
      <c r="M176" s="216"/>
      <c r="N176" s="79"/>
      <c r="O176" s="216"/>
      <c r="P176" s="216"/>
      <c r="Q176" s="216"/>
      <c r="R176" s="217"/>
    </row>
    <row r="177" spans="1:18" ht="15.75">
      <c r="A177" s="69"/>
      <c r="B177" s="58"/>
      <c r="C177" s="33"/>
      <c r="D177" s="33"/>
      <c r="F177" s="219">
        <f>SUM(F174:F175)</f>
        <v>278959</v>
      </c>
      <c r="G177" s="207"/>
      <c r="H177" s="219">
        <f>SUM(H174:H175)</f>
        <v>278959</v>
      </c>
      <c r="K177" s="214"/>
      <c r="L177" s="215"/>
      <c r="M177" s="216"/>
      <c r="N177" s="79"/>
      <c r="O177" s="216"/>
      <c r="P177" s="216"/>
      <c r="Q177" s="216"/>
      <c r="R177" s="217"/>
    </row>
    <row r="178" spans="1:18" ht="15.75">
      <c r="A178" s="69"/>
      <c r="B178" s="58"/>
      <c r="C178" s="33"/>
      <c r="D178" s="33"/>
      <c r="F178" s="220"/>
      <c r="G178" s="207"/>
      <c r="H178" s="207"/>
      <c r="K178" s="214"/>
      <c r="L178" s="215"/>
      <c r="M178" s="216"/>
      <c r="N178" s="79"/>
      <c r="O178" s="216"/>
      <c r="P178" s="216"/>
      <c r="Q178" s="216"/>
      <c r="R178" s="217"/>
    </row>
    <row r="179" spans="1:18" ht="18.75" thickBot="1">
      <c r="A179" s="57"/>
      <c r="C179" s="205" t="s">
        <v>74</v>
      </c>
      <c r="D179" s="33"/>
      <c r="F179" s="221">
        <f>(+F171/F177)*100</f>
        <v>2.2318691994164017</v>
      </c>
      <c r="G179" s="222"/>
      <c r="H179" s="221">
        <f>(+H171/H177)*100</f>
        <v>6.4507687509634035</v>
      </c>
      <c r="K179" s="79"/>
      <c r="L179" s="223"/>
      <c r="M179" s="224"/>
      <c r="N179" s="224"/>
      <c r="O179" s="224"/>
      <c r="P179" s="224"/>
      <c r="Q179" s="224"/>
      <c r="R179" s="225"/>
    </row>
    <row r="180" spans="1:18" ht="16.5" thickTop="1">
      <c r="A180" s="33"/>
      <c r="B180" s="57"/>
      <c r="C180" s="33"/>
      <c r="D180" s="33"/>
      <c r="F180" s="58"/>
      <c r="G180" s="33"/>
      <c r="H180" s="33"/>
      <c r="K180" s="79"/>
      <c r="L180" s="79"/>
      <c r="M180" s="79"/>
      <c r="N180" s="79"/>
      <c r="O180" s="79"/>
      <c r="P180" s="79"/>
      <c r="Q180" s="79"/>
      <c r="R180" s="217"/>
    </row>
    <row r="181" spans="1:18" ht="15.75">
      <c r="A181" s="33"/>
      <c r="B181" s="57"/>
      <c r="C181" s="33"/>
      <c r="D181" s="33"/>
      <c r="F181" s="58"/>
      <c r="G181" s="33"/>
      <c r="H181" s="33"/>
      <c r="K181" s="214"/>
      <c r="L181" s="226"/>
      <c r="M181" s="216"/>
      <c r="N181" s="79"/>
      <c r="O181" s="216"/>
      <c r="P181" s="216"/>
      <c r="Q181" s="216"/>
      <c r="R181" s="217"/>
    </row>
    <row r="182" spans="2:18" ht="19.5" customHeight="1">
      <c r="B182" s="69" t="s">
        <v>72</v>
      </c>
      <c r="C182" s="73" t="s">
        <v>100</v>
      </c>
      <c r="D182" s="73"/>
      <c r="F182" s="58"/>
      <c r="G182" s="33"/>
      <c r="H182" s="33"/>
      <c r="K182" s="79"/>
      <c r="L182" s="79"/>
      <c r="M182" s="79"/>
      <c r="N182" s="79"/>
      <c r="O182" s="79"/>
      <c r="P182" s="79"/>
      <c r="Q182" s="79"/>
      <c r="R182" s="79"/>
    </row>
    <row r="183" spans="1:18" ht="33" customHeight="1">
      <c r="A183" s="33"/>
      <c r="C183" s="344" t="s">
        <v>110</v>
      </c>
      <c r="D183" s="344"/>
      <c r="E183" s="344"/>
      <c r="F183" s="33"/>
      <c r="G183" s="33"/>
      <c r="H183" s="33"/>
      <c r="K183" s="79"/>
      <c r="L183" s="79"/>
      <c r="M183" s="79"/>
      <c r="N183" s="79"/>
      <c r="O183" s="79"/>
      <c r="P183" s="79"/>
      <c r="Q183" s="79"/>
      <c r="R183" s="79"/>
    </row>
    <row r="184" spans="1:18" ht="15.75">
      <c r="A184" s="33"/>
      <c r="C184" s="211" t="s">
        <v>101</v>
      </c>
      <c r="D184" s="33"/>
      <c r="F184" s="212">
        <f>F177</f>
        <v>278959</v>
      </c>
      <c r="G184" s="207"/>
      <c r="H184" s="212">
        <f>H177</f>
        <v>278959</v>
      </c>
      <c r="K184" s="214"/>
      <c r="L184" s="215"/>
      <c r="M184" s="216"/>
      <c r="N184" s="79"/>
      <c r="O184" s="216"/>
      <c r="P184" s="216"/>
      <c r="Q184" s="216"/>
      <c r="R184" s="217"/>
    </row>
    <row r="185" spans="1:18" ht="19.5" customHeight="1">
      <c r="A185" s="33"/>
      <c r="C185" s="343" t="s">
        <v>102</v>
      </c>
      <c r="D185" s="343"/>
      <c r="E185" s="343"/>
      <c r="F185" s="218">
        <v>0</v>
      </c>
      <c r="G185" s="207"/>
      <c r="H185" s="218">
        <f>F185</f>
        <v>0</v>
      </c>
      <c r="K185" s="214"/>
      <c r="L185" s="215"/>
      <c r="M185" s="216"/>
      <c r="N185" s="79"/>
      <c r="O185" s="216"/>
      <c r="P185" s="216"/>
      <c r="Q185" s="216"/>
      <c r="R185" s="217"/>
    </row>
    <row r="186" spans="1:18" ht="15.75">
      <c r="A186" s="33"/>
      <c r="B186" s="58"/>
      <c r="C186" s="33"/>
      <c r="D186" s="33"/>
      <c r="F186" s="219">
        <f>SUM(F184:F185)</f>
        <v>278959</v>
      </c>
      <c r="G186" s="207"/>
      <c r="H186" s="219">
        <f>SUM(H184:H185)</f>
        <v>278959</v>
      </c>
      <c r="K186" s="214"/>
      <c r="L186" s="215"/>
      <c r="M186" s="216"/>
      <c r="N186" s="79"/>
      <c r="O186" s="216"/>
      <c r="P186" s="216"/>
      <c r="Q186" s="216"/>
      <c r="R186" s="217"/>
    </row>
    <row r="187" spans="1:18" ht="15.75">
      <c r="A187" s="33"/>
      <c r="B187" s="58"/>
      <c r="C187" s="33"/>
      <c r="D187" s="33"/>
      <c r="F187" s="220"/>
      <c r="G187" s="207"/>
      <c r="H187" s="207"/>
      <c r="K187" s="214"/>
      <c r="L187" s="215"/>
      <c r="M187" s="216"/>
      <c r="N187" s="79"/>
      <c r="O187" s="216"/>
      <c r="P187" s="216"/>
      <c r="Q187" s="216"/>
      <c r="R187" s="217"/>
    </row>
    <row r="188" spans="1:18" ht="18.75" thickBot="1">
      <c r="A188" s="33"/>
      <c r="C188" s="205" t="s">
        <v>106</v>
      </c>
      <c r="D188" s="33"/>
      <c r="F188" s="221">
        <f>(F171/F186)*100</f>
        <v>2.2318691994164017</v>
      </c>
      <c r="G188" s="222"/>
      <c r="H188" s="221">
        <f>(H171/H186)*100</f>
        <v>6.4507687509634035</v>
      </c>
      <c r="K188" s="214"/>
      <c r="L188" s="215"/>
      <c r="M188" s="216"/>
      <c r="N188" s="79"/>
      <c r="O188" s="216"/>
      <c r="P188" s="216"/>
      <c r="Q188" s="216"/>
      <c r="R188" s="217"/>
    </row>
    <row r="189" spans="1:18" ht="16.5" thickTop="1">
      <c r="A189" s="33"/>
      <c r="B189" s="57"/>
      <c r="C189" s="33"/>
      <c r="D189" s="33"/>
      <c r="E189" s="58"/>
      <c r="F189" s="33"/>
      <c r="G189" s="33"/>
      <c r="H189" s="33"/>
      <c r="K189" s="79"/>
      <c r="L189" s="223"/>
      <c r="M189" s="224"/>
      <c r="N189" s="224"/>
      <c r="O189" s="224"/>
      <c r="P189" s="224"/>
      <c r="Q189" s="224"/>
      <c r="R189" s="225"/>
    </row>
    <row r="190" spans="1:18" ht="15.75">
      <c r="A190" s="33"/>
      <c r="B190" s="57"/>
      <c r="C190" s="33"/>
      <c r="D190" s="33"/>
      <c r="E190" s="58"/>
      <c r="F190" s="33"/>
      <c r="G190" s="33"/>
      <c r="H190" s="33"/>
      <c r="K190" s="79"/>
      <c r="L190" s="79"/>
      <c r="M190" s="79"/>
      <c r="N190" s="79"/>
      <c r="O190" s="79"/>
      <c r="P190" s="79"/>
      <c r="Q190" s="79"/>
      <c r="R190" s="217"/>
    </row>
    <row r="191" spans="1:18" ht="20.25" customHeight="1">
      <c r="A191" s="69" t="s">
        <v>43</v>
      </c>
      <c r="B191" s="350" t="s">
        <v>155</v>
      </c>
      <c r="C191" s="350"/>
      <c r="D191" s="350"/>
      <c r="E191" s="350"/>
      <c r="F191" s="350"/>
      <c r="G191" s="33"/>
      <c r="H191" s="33"/>
      <c r="K191" s="214"/>
      <c r="L191" s="226"/>
      <c r="M191" s="216"/>
      <c r="N191" s="79"/>
      <c r="O191" s="216"/>
      <c r="P191" s="216"/>
      <c r="Q191" s="216"/>
      <c r="R191" s="217"/>
    </row>
    <row r="192" spans="1:8" ht="15.75">
      <c r="A192" s="33"/>
      <c r="B192" s="57"/>
      <c r="C192" s="33"/>
      <c r="D192" s="33"/>
      <c r="E192" s="58"/>
      <c r="F192" s="33"/>
      <c r="G192" s="33"/>
      <c r="H192" s="33"/>
    </row>
    <row r="193" spans="1:8" ht="33" customHeight="1">
      <c r="A193" s="33"/>
      <c r="B193" s="57"/>
      <c r="C193" s="33"/>
      <c r="D193" s="33"/>
      <c r="E193" s="58"/>
      <c r="G193" s="243" t="s">
        <v>160</v>
      </c>
      <c r="H193" s="243" t="s">
        <v>291</v>
      </c>
    </row>
    <row r="194" spans="1:8" ht="15.75">
      <c r="A194" s="33"/>
      <c r="B194" s="57"/>
      <c r="C194" s="33"/>
      <c r="D194" s="33"/>
      <c r="E194" s="58"/>
      <c r="G194" s="244">
        <v>42643</v>
      </c>
      <c r="H194" s="245">
        <v>42369</v>
      </c>
    </row>
    <row r="195" spans="1:8" ht="15.75">
      <c r="A195" s="33"/>
      <c r="B195" s="57"/>
      <c r="C195" s="33"/>
      <c r="D195" s="33"/>
      <c r="E195" s="58"/>
      <c r="G195" s="246" t="s">
        <v>17</v>
      </c>
      <c r="H195" s="246" t="s">
        <v>17</v>
      </c>
    </row>
    <row r="196" spans="1:8" ht="18" customHeight="1">
      <c r="A196" s="33"/>
      <c r="B196" s="356" t="s">
        <v>158</v>
      </c>
      <c r="C196" s="357"/>
      <c r="D196" s="357"/>
      <c r="E196" s="357"/>
      <c r="F196" s="247"/>
      <c r="G196" s="248"/>
      <c r="H196" s="248"/>
    </row>
    <row r="197" spans="1:8" ht="16.5" customHeight="1">
      <c r="A197" s="33"/>
      <c r="B197" s="351" t="s">
        <v>200</v>
      </c>
      <c r="C197" s="352"/>
      <c r="D197" s="249"/>
      <c r="E197" s="249"/>
      <c r="F197" s="68"/>
      <c r="G197" s="250">
        <v>212725</v>
      </c>
      <c r="H197" s="250">
        <v>211481</v>
      </c>
    </row>
    <row r="198" spans="1:8" ht="16.5" customHeight="1">
      <c r="A198" s="33"/>
      <c r="B198" s="346" t="s">
        <v>156</v>
      </c>
      <c r="C198" s="347"/>
      <c r="D198" s="251"/>
      <c r="E198" s="251"/>
      <c r="F198" s="252"/>
      <c r="G198" s="253">
        <v>2211</v>
      </c>
      <c r="H198" s="253">
        <v>688</v>
      </c>
    </row>
    <row r="199" spans="1:8" ht="15.75">
      <c r="A199" s="33"/>
      <c r="B199" s="254"/>
      <c r="C199" s="68"/>
      <c r="D199" s="68"/>
      <c r="E199" s="58"/>
      <c r="F199" s="68"/>
      <c r="G199" s="255">
        <f>SUM(G197:G198)</f>
        <v>214936</v>
      </c>
      <c r="H199" s="255">
        <f>SUM(H197:H198)</f>
        <v>212169</v>
      </c>
    </row>
    <row r="200" spans="1:8" ht="16.5" customHeight="1">
      <c r="A200" s="33"/>
      <c r="B200" s="315" t="s">
        <v>157</v>
      </c>
      <c r="C200" s="341"/>
      <c r="D200" s="341"/>
      <c r="E200" s="341"/>
      <c r="F200" s="256"/>
      <c r="G200" s="71">
        <v>-95412</v>
      </c>
      <c r="H200" s="71">
        <v>-95412</v>
      </c>
    </row>
    <row r="201" spans="1:8" ht="15.75">
      <c r="A201" s="33"/>
      <c r="B201" s="254"/>
      <c r="C201" s="68"/>
      <c r="D201" s="68"/>
      <c r="E201" s="58"/>
      <c r="F201" s="68"/>
      <c r="G201" s="250"/>
      <c r="H201" s="250"/>
    </row>
    <row r="202" spans="1:8" ht="17.25" customHeight="1">
      <c r="A202" s="33"/>
      <c r="B202" s="348" t="s">
        <v>159</v>
      </c>
      <c r="C202" s="349"/>
      <c r="D202" s="252"/>
      <c r="E202" s="257"/>
      <c r="F202" s="252"/>
      <c r="G202" s="258">
        <f>SUM(G199:G200)</f>
        <v>119524</v>
      </c>
      <c r="H202" s="258">
        <f>SUM(H199:H200)</f>
        <v>116757</v>
      </c>
    </row>
    <row r="203" spans="1:8" ht="20.25" customHeight="1">
      <c r="A203" s="33"/>
      <c r="B203" s="57"/>
      <c r="C203" s="33"/>
      <c r="D203" s="33"/>
      <c r="E203" s="58"/>
      <c r="F203" s="33"/>
      <c r="G203" s="33"/>
      <c r="H203" s="33"/>
    </row>
    <row r="204" spans="1:8" ht="15.75">
      <c r="A204" s="69" t="s">
        <v>45</v>
      </c>
      <c r="B204" s="350" t="s">
        <v>203</v>
      </c>
      <c r="C204" s="350"/>
      <c r="D204" s="350"/>
      <c r="E204" s="350"/>
      <c r="F204" s="350"/>
      <c r="G204" s="33"/>
      <c r="H204" s="33"/>
    </row>
    <row r="205" spans="6:8" ht="15.75">
      <c r="F205" s="259" t="s">
        <v>210</v>
      </c>
      <c r="G205" s="33"/>
      <c r="H205" s="259" t="s">
        <v>210</v>
      </c>
    </row>
    <row r="206" spans="1:8" ht="15.75">
      <c r="A206" s="59"/>
      <c r="B206" s="260"/>
      <c r="C206" s="59"/>
      <c r="D206" s="260"/>
      <c r="E206" s="58"/>
      <c r="F206" s="261" t="s">
        <v>77</v>
      </c>
      <c r="G206" s="33"/>
      <c r="H206" s="261" t="s">
        <v>78</v>
      </c>
    </row>
    <row r="207" spans="1:8" ht="15.75">
      <c r="A207" s="59"/>
      <c r="B207" s="262"/>
      <c r="C207" s="59"/>
      <c r="D207" s="262"/>
      <c r="E207" s="58"/>
      <c r="F207" s="263" t="s">
        <v>325</v>
      </c>
      <c r="G207" s="33"/>
      <c r="H207" s="261" t="str">
        <f>F207</f>
        <v>30/9/16</v>
      </c>
    </row>
    <row r="208" spans="1:8" ht="15.75">
      <c r="A208" s="59"/>
      <c r="B208" s="260"/>
      <c r="C208" s="260"/>
      <c r="D208" s="260"/>
      <c r="E208" s="58"/>
      <c r="F208" s="264" t="s">
        <v>17</v>
      </c>
      <c r="G208" s="33"/>
      <c r="H208" s="264" t="s">
        <v>17</v>
      </c>
    </row>
    <row r="209" spans="1:8" ht="15.75">
      <c r="A209" s="78"/>
      <c r="B209" s="260"/>
      <c r="C209" s="260"/>
      <c r="D209" s="260"/>
      <c r="E209" s="58"/>
      <c r="F209" s="33"/>
      <c r="G209" s="33"/>
      <c r="H209" s="33"/>
    </row>
    <row r="210" spans="1:8" ht="15.75">
      <c r="A210" s="59"/>
      <c r="B210" s="21" t="s">
        <v>308</v>
      </c>
      <c r="C210" s="57"/>
      <c r="D210" s="265"/>
      <c r="E210" s="58"/>
      <c r="F210" s="33"/>
      <c r="G210" s="33"/>
      <c r="H210" s="33"/>
    </row>
    <row r="211" spans="1:8" ht="15.75" hidden="1">
      <c r="A211" s="59"/>
      <c r="B211" s="285" t="s">
        <v>211</v>
      </c>
      <c r="C211" s="285"/>
      <c r="D211" s="285"/>
      <c r="E211" s="58"/>
      <c r="F211" s="56">
        <v>0</v>
      </c>
      <c r="G211" s="56"/>
      <c r="H211" s="56">
        <v>0</v>
      </c>
    </row>
    <row r="212" spans="1:8" ht="15.75" customHeight="1" hidden="1">
      <c r="A212" s="59"/>
      <c r="B212" s="285" t="s">
        <v>212</v>
      </c>
      <c r="C212" s="285"/>
      <c r="D212" s="285"/>
      <c r="E212" s="58"/>
      <c r="F212" s="56">
        <v>0</v>
      </c>
      <c r="G212" s="56"/>
      <c r="H212" s="56">
        <v>0</v>
      </c>
    </row>
    <row r="213" spans="1:16" ht="15.75" hidden="1">
      <c r="A213" s="59"/>
      <c r="B213" s="285" t="s">
        <v>204</v>
      </c>
      <c r="C213" s="285"/>
      <c r="D213" s="285"/>
      <c r="E213" s="58"/>
      <c r="F213" s="56">
        <v>0</v>
      </c>
      <c r="G213" s="56"/>
      <c r="H213" s="56">
        <v>0</v>
      </c>
      <c r="P213" s="1">
        <v>1</v>
      </c>
    </row>
    <row r="214" spans="1:10" ht="15.75" customHeight="1">
      <c r="A214" s="59"/>
      <c r="B214" s="285" t="s">
        <v>169</v>
      </c>
      <c r="C214" s="285"/>
      <c r="D214" s="285"/>
      <c r="E214" s="285"/>
      <c r="F214" s="56">
        <v>5582</v>
      </c>
      <c r="G214" s="56"/>
      <c r="H214" s="56">
        <v>16701</v>
      </c>
      <c r="I214" s="60"/>
      <c r="J214" s="56"/>
    </row>
    <row r="215" spans="1:10" ht="15.75">
      <c r="A215" s="59"/>
      <c r="B215" s="285" t="s">
        <v>63</v>
      </c>
      <c r="C215" s="285"/>
      <c r="D215" s="285"/>
      <c r="E215" s="58"/>
      <c r="F215" s="56">
        <v>1271</v>
      </c>
      <c r="G215" s="56"/>
      <c r="H215" s="56">
        <v>4109</v>
      </c>
      <c r="I215" s="60"/>
      <c r="J215" s="56"/>
    </row>
    <row r="216" spans="1:10" ht="15.75" hidden="1">
      <c r="A216" s="59"/>
      <c r="B216" s="285" t="s">
        <v>205</v>
      </c>
      <c r="C216" s="285"/>
      <c r="D216" s="285"/>
      <c r="E216" s="58"/>
      <c r="F216" s="56"/>
      <c r="G216" s="56"/>
      <c r="H216" s="56"/>
      <c r="I216" s="60"/>
      <c r="J216" s="56"/>
    </row>
    <row r="217" spans="1:10" ht="15.75" customHeight="1">
      <c r="A217" s="59"/>
      <c r="B217" s="285" t="s">
        <v>228</v>
      </c>
      <c r="C217" s="285"/>
      <c r="D217" s="285"/>
      <c r="E217" s="285"/>
      <c r="F217" s="56">
        <v>374</v>
      </c>
      <c r="G217" s="56"/>
      <c r="H217" s="56">
        <v>2113</v>
      </c>
      <c r="I217" s="60"/>
      <c r="J217" s="56"/>
    </row>
    <row r="218" spans="1:10" ht="15.75" hidden="1">
      <c r="A218" s="59"/>
      <c r="B218" s="285" t="s">
        <v>221</v>
      </c>
      <c r="C218" s="285"/>
      <c r="D218" s="285"/>
      <c r="E218" s="58"/>
      <c r="F218" s="56"/>
      <c r="G218" s="56"/>
      <c r="H218" s="56"/>
      <c r="I218" s="60"/>
      <c r="J218" s="56"/>
    </row>
    <row r="219" spans="1:10" ht="16.5" thickBot="1">
      <c r="A219" s="59"/>
      <c r="B219" s="285" t="s">
        <v>206</v>
      </c>
      <c r="C219" s="285"/>
      <c r="D219" s="285"/>
      <c r="E219" s="58"/>
      <c r="F219" s="242">
        <v>120</v>
      </c>
      <c r="G219" s="56"/>
      <c r="H219" s="242">
        <v>1456</v>
      </c>
      <c r="I219" s="60"/>
      <c r="J219" s="56"/>
    </row>
    <row r="220" spans="1:10" ht="16.5" hidden="1" thickTop="1">
      <c r="A220" s="78"/>
      <c r="B220" s="285"/>
      <c r="C220" s="285"/>
      <c r="D220" s="285"/>
      <c r="E220" s="58"/>
      <c r="F220" s="60"/>
      <c r="G220" s="56"/>
      <c r="H220" s="60"/>
      <c r="J220" s="79"/>
    </row>
    <row r="221" spans="1:10" ht="15.75" hidden="1">
      <c r="A221" s="59"/>
      <c r="B221" s="303" t="s">
        <v>207</v>
      </c>
      <c r="C221" s="303"/>
      <c r="D221" s="303"/>
      <c r="E221" s="58"/>
      <c r="F221" s="60"/>
      <c r="G221" s="56"/>
      <c r="H221" s="60"/>
      <c r="J221" s="79"/>
    </row>
    <row r="222" spans="1:10" ht="15.75" hidden="1">
      <c r="A222" s="59"/>
      <c r="B222" s="285" t="s">
        <v>208</v>
      </c>
      <c r="C222" s="285"/>
      <c r="D222" s="285"/>
      <c r="E222" s="58"/>
      <c r="F222" s="60">
        <v>0</v>
      </c>
      <c r="G222" s="56"/>
      <c r="H222" s="60">
        <v>0</v>
      </c>
      <c r="J222" s="79"/>
    </row>
    <row r="223" spans="1:10" ht="16.5" hidden="1" thickBot="1">
      <c r="A223" s="59"/>
      <c r="B223" s="285" t="s">
        <v>213</v>
      </c>
      <c r="C223" s="285"/>
      <c r="D223" s="285"/>
      <c r="E223" s="58"/>
      <c r="F223" s="242"/>
      <c r="G223" s="56"/>
      <c r="H223" s="242"/>
      <c r="J223" s="79"/>
    </row>
    <row r="224" spans="1:10" ht="16.5" hidden="1" thickTop="1">
      <c r="A224" s="59"/>
      <c r="B224" s="285" t="s">
        <v>170</v>
      </c>
      <c r="C224" s="285"/>
      <c r="D224" s="285"/>
      <c r="E224" s="58"/>
      <c r="F224" s="60">
        <v>0</v>
      </c>
      <c r="G224" s="56"/>
      <c r="H224" s="60">
        <v>0</v>
      </c>
      <c r="J224" s="79"/>
    </row>
    <row r="225" spans="1:10" ht="16.5" hidden="1" thickBot="1">
      <c r="A225" s="80"/>
      <c r="B225" s="285" t="s">
        <v>209</v>
      </c>
      <c r="C225" s="285"/>
      <c r="D225" s="285"/>
      <c r="E225" s="58"/>
      <c r="F225" s="242">
        <v>0</v>
      </c>
      <c r="G225" s="56"/>
      <c r="H225" s="242">
        <v>0</v>
      </c>
      <c r="J225" s="79"/>
    </row>
    <row r="226" spans="1:10" ht="16.5" customHeight="1" thickTop="1">
      <c r="A226" s="80"/>
      <c r="B226" s="67"/>
      <c r="C226" s="67"/>
      <c r="D226" s="67"/>
      <c r="E226" s="58"/>
      <c r="F226" s="60"/>
      <c r="G226" s="56"/>
      <c r="H226" s="60"/>
      <c r="J226" s="79"/>
    </row>
    <row r="227" spans="1:9" ht="33" customHeight="1">
      <c r="A227" s="81"/>
      <c r="B227" s="285" t="s">
        <v>331</v>
      </c>
      <c r="C227" s="285"/>
      <c r="D227" s="285"/>
      <c r="E227" s="285"/>
      <c r="F227" s="285"/>
      <c r="G227" s="285"/>
      <c r="H227" s="285"/>
      <c r="I227" s="285"/>
    </row>
    <row r="228" spans="1:9" ht="25.5" customHeight="1">
      <c r="A228" s="81"/>
      <c r="B228" s="67"/>
      <c r="C228" s="67"/>
      <c r="D228" s="67"/>
      <c r="E228" s="67"/>
      <c r="F228" s="67"/>
      <c r="G228" s="67"/>
      <c r="H228" s="67"/>
      <c r="I228" s="67"/>
    </row>
    <row r="229" spans="1:8" ht="15.75" customHeight="1">
      <c r="A229" s="82" t="s">
        <v>133</v>
      </c>
      <c r="B229" s="303" t="s">
        <v>134</v>
      </c>
      <c r="C229" s="303"/>
      <c r="D229" s="303"/>
      <c r="E229" s="58"/>
      <c r="F229" s="33"/>
      <c r="G229" s="33"/>
      <c r="H229" s="33"/>
    </row>
    <row r="230" spans="1:9" ht="32.25" customHeight="1">
      <c r="A230" s="33"/>
      <c r="B230" s="358" t="s">
        <v>326</v>
      </c>
      <c r="C230" s="358"/>
      <c r="D230" s="358"/>
      <c r="E230" s="358"/>
      <c r="F230" s="358"/>
      <c r="G230" s="358"/>
      <c r="H230" s="358"/>
      <c r="I230" s="358"/>
    </row>
    <row r="231" spans="1:8" ht="15.75">
      <c r="A231" s="33"/>
      <c r="B231" s="57"/>
      <c r="C231" s="33"/>
      <c r="D231" s="33"/>
      <c r="E231" s="58"/>
      <c r="F231" s="33"/>
      <c r="G231" s="33"/>
      <c r="H231" s="33"/>
    </row>
    <row r="232" spans="1:8" ht="15.75">
      <c r="A232" s="33"/>
      <c r="B232" s="57"/>
      <c r="C232" s="33"/>
      <c r="D232" s="33"/>
      <c r="E232" s="58"/>
      <c r="F232" s="33"/>
      <c r="G232" s="33"/>
      <c r="H232" s="33"/>
    </row>
    <row r="233" spans="1:8" ht="15.75">
      <c r="A233" s="33"/>
      <c r="B233" s="57"/>
      <c r="C233" s="33"/>
      <c r="D233" s="33"/>
      <c r="E233" s="58"/>
      <c r="F233" s="33"/>
      <c r="G233" s="33"/>
      <c r="H233" s="33"/>
    </row>
    <row r="234" spans="1:8" ht="15.75">
      <c r="A234" s="57"/>
      <c r="B234" s="285" t="s">
        <v>46</v>
      </c>
      <c r="C234" s="285"/>
      <c r="D234" s="285"/>
      <c r="E234" s="33"/>
      <c r="F234" s="33"/>
      <c r="G234" s="33"/>
      <c r="H234" s="33"/>
    </row>
    <row r="235" spans="1:8" ht="15.75">
      <c r="A235" s="57"/>
      <c r="B235" s="33"/>
      <c r="C235" s="33"/>
      <c r="D235" s="33"/>
      <c r="E235" s="33"/>
      <c r="F235" s="33"/>
      <c r="G235" s="33"/>
      <c r="H235" s="33"/>
    </row>
    <row r="236" spans="1:8" ht="15.75">
      <c r="A236" s="57"/>
      <c r="B236" s="227" t="s">
        <v>139</v>
      </c>
      <c r="C236" s="227"/>
      <c r="D236" s="227"/>
      <c r="E236" s="33"/>
      <c r="F236" s="33"/>
      <c r="G236" s="33"/>
      <c r="H236" s="33"/>
    </row>
    <row r="237" spans="1:8" ht="15.75">
      <c r="A237" s="57"/>
      <c r="B237" s="227" t="s">
        <v>166</v>
      </c>
      <c r="C237" s="227"/>
      <c r="D237" s="227"/>
      <c r="E237" s="33"/>
      <c r="F237" s="33"/>
      <c r="G237" s="33"/>
      <c r="H237" s="33"/>
    </row>
    <row r="238" spans="1:8" ht="15.75">
      <c r="A238" s="57"/>
      <c r="B238" s="227" t="s">
        <v>47</v>
      </c>
      <c r="C238" s="227"/>
      <c r="D238" s="227"/>
      <c r="E238" s="33"/>
      <c r="F238" s="33"/>
      <c r="G238" s="33"/>
      <c r="H238" s="33"/>
    </row>
    <row r="239" spans="1:8" ht="15.75">
      <c r="A239" s="57"/>
      <c r="B239" s="345" t="s">
        <v>327</v>
      </c>
      <c r="C239" s="345"/>
      <c r="D239" s="345"/>
      <c r="E239" s="33"/>
      <c r="F239" s="33"/>
      <c r="G239" s="33"/>
      <c r="H239" s="33"/>
    </row>
    <row r="240" spans="1:8" ht="15.75">
      <c r="A240" s="57"/>
      <c r="B240" s="57"/>
      <c r="C240" s="33"/>
      <c r="D240" s="33"/>
      <c r="E240" s="33"/>
      <c r="F240" s="33"/>
      <c r="G240" s="33"/>
      <c r="H240" s="33"/>
    </row>
    <row r="241" spans="1:8" ht="15.75">
      <c r="A241" s="57"/>
      <c r="B241" s="57"/>
      <c r="C241" s="33"/>
      <c r="D241" s="33"/>
      <c r="E241" s="33"/>
      <c r="F241" s="33"/>
      <c r="G241" s="33"/>
      <c r="H241" s="33"/>
    </row>
    <row r="242" spans="1:8" ht="15.75">
      <c r="A242" s="57"/>
      <c r="B242" s="57"/>
      <c r="C242" s="33"/>
      <c r="D242" s="33"/>
      <c r="E242" s="33"/>
      <c r="F242" s="33"/>
      <c r="G242" s="33"/>
      <c r="H242" s="33"/>
    </row>
    <row r="243" spans="1:8" ht="15.75">
      <c r="A243" s="57"/>
      <c r="B243" s="57"/>
      <c r="C243" s="33"/>
      <c r="D243" s="33"/>
      <c r="E243" s="33"/>
      <c r="F243" s="33"/>
      <c r="G243" s="33"/>
      <c r="H243" s="33"/>
    </row>
    <row r="244" spans="1:8" ht="15.75">
      <c r="A244" s="57"/>
      <c r="B244" s="57"/>
      <c r="C244" s="33"/>
      <c r="D244" s="33"/>
      <c r="E244" s="33"/>
      <c r="F244" s="33"/>
      <c r="G244" s="33"/>
      <c r="H244" s="33"/>
    </row>
    <row r="245" spans="1:8" ht="15.75">
      <c r="A245" s="57"/>
      <c r="B245" s="57"/>
      <c r="C245" s="33"/>
      <c r="D245" s="33"/>
      <c r="E245" s="33"/>
      <c r="F245" s="33"/>
      <c r="G245" s="33"/>
      <c r="H245" s="33"/>
    </row>
    <row r="246" spans="1:8" ht="15.75">
      <c r="A246" s="57"/>
      <c r="B246" s="57"/>
      <c r="C246" s="33"/>
      <c r="D246" s="33"/>
      <c r="E246" s="33"/>
      <c r="F246" s="33"/>
      <c r="G246" s="33"/>
      <c r="H246" s="33"/>
    </row>
    <row r="247" spans="1:8" ht="15.75">
      <c r="A247" s="57"/>
      <c r="B247" s="57"/>
      <c r="C247" s="33"/>
      <c r="D247" s="33"/>
      <c r="E247" s="33"/>
      <c r="F247" s="33"/>
      <c r="G247" s="33"/>
      <c r="H247" s="33"/>
    </row>
    <row r="248" spans="1:8" ht="15.75">
      <c r="A248" s="57"/>
      <c r="B248" s="57"/>
      <c r="C248" s="33"/>
      <c r="D248" s="33"/>
      <c r="E248" s="33"/>
      <c r="F248" s="33"/>
      <c r="G248" s="33"/>
      <c r="H248" s="33"/>
    </row>
    <row r="249" spans="1:8" ht="15.75">
      <c r="A249" s="57"/>
      <c r="B249" s="57"/>
      <c r="C249" s="33"/>
      <c r="D249" s="33"/>
      <c r="E249" s="33"/>
      <c r="F249" s="33"/>
      <c r="G249" s="33"/>
      <c r="H249" s="33"/>
    </row>
    <row r="250" spans="1:8" ht="15.75">
      <c r="A250" s="57"/>
      <c r="B250" s="57"/>
      <c r="C250" s="33"/>
      <c r="D250" s="33"/>
      <c r="E250" s="33"/>
      <c r="F250" s="33"/>
      <c r="G250" s="33"/>
      <c r="H250" s="33"/>
    </row>
    <row r="251" spans="1:8" ht="15.75">
      <c r="A251" s="57"/>
      <c r="B251" s="57"/>
      <c r="C251" s="33"/>
      <c r="D251" s="33"/>
      <c r="E251" s="33"/>
      <c r="F251" s="33"/>
      <c r="G251" s="33"/>
      <c r="H251" s="33"/>
    </row>
    <row r="252" spans="1:8" ht="15.75">
      <c r="A252" s="57"/>
      <c r="B252" s="57"/>
      <c r="C252" s="33"/>
      <c r="D252" s="33"/>
      <c r="E252" s="33"/>
      <c r="F252" s="33"/>
      <c r="G252" s="33"/>
      <c r="H252" s="33"/>
    </row>
    <row r="253" spans="1:8" ht="15.75">
      <c r="A253" s="57"/>
      <c r="B253" s="57"/>
      <c r="C253" s="33"/>
      <c r="D253" s="33"/>
      <c r="E253" s="33"/>
      <c r="F253" s="33"/>
      <c r="G253" s="33"/>
      <c r="H253" s="33"/>
    </row>
    <row r="254" spans="1:8" ht="15.75">
      <c r="A254" s="57"/>
      <c r="B254" s="57"/>
      <c r="C254" s="33"/>
      <c r="D254" s="33"/>
      <c r="E254" s="33"/>
      <c r="F254" s="33"/>
      <c r="G254" s="33"/>
      <c r="H254" s="33"/>
    </row>
    <row r="255" spans="1:8" ht="15.75">
      <c r="A255" s="57"/>
      <c r="B255" s="57"/>
      <c r="C255" s="33"/>
      <c r="D255" s="33"/>
      <c r="E255" s="33"/>
      <c r="F255" s="33"/>
      <c r="G255" s="33"/>
      <c r="H255" s="33"/>
    </row>
    <row r="256" spans="1:8" ht="15.75">
      <c r="A256" s="57"/>
      <c r="B256" s="57"/>
      <c r="C256" s="33"/>
      <c r="D256" s="33"/>
      <c r="E256" s="33"/>
      <c r="F256" s="33"/>
      <c r="G256" s="33"/>
      <c r="H256" s="33"/>
    </row>
    <row r="257" spans="1:8" ht="15.75">
      <c r="A257" s="57"/>
      <c r="B257" s="57"/>
      <c r="C257" s="33"/>
      <c r="D257" s="33"/>
      <c r="E257" s="33"/>
      <c r="F257" s="33"/>
      <c r="G257" s="33"/>
      <c r="H257" s="33"/>
    </row>
    <row r="258" spans="1:8" ht="15.75">
      <c r="A258" s="57"/>
      <c r="B258" s="57"/>
      <c r="C258" s="33"/>
      <c r="D258" s="33"/>
      <c r="E258" s="33"/>
      <c r="F258" s="33"/>
      <c r="G258" s="33"/>
      <c r="H258" s="33"/>
    </row>
    <row r="259" spans="1:8" ht="15.75">
      <c r="A259" s="57"/>
      <c r="B259" s="57"/>
      <c r="C259" s="33"/>
      <c r="D259" s="33"/>
      <c r="E259" s="33"/>
      <c r="F259" s="33"/>
      <c r="G259" s="33"/>
      <c r="H259" s="33"/>
    </row>
    <row r="260" spans="1:8" ht="15.75">
      <c r="A260" s="57"/>
      <c r="B260" s="57"/>
      <c r="C260" s="33"/>
      <c r="D260" s="33"/>
      <c r="E260" s="33"/>
      <c r="F260" s="33"/>
      <c r="G260" s="33"/>
      <c r="H260" s="33"/>
    </row>
    <row r="261" spans="1:8" ht="15.75">
      <c r="A261" s="57"/>
      <c r="B261" s="57"/>
      <c r="C261" s="33"/>
      <c r="D261" s="33"/>
      <c r="E261" s="33"/>
      <c r="F261" s="33"/>
      <c r="G261" s="33"/>
      <c r="H261" s="33"/>
    </row>
    <row r="262" spans="1:8" ht="15.75">
      <c r="A262" s="57"/>
      <c r="B262" s="57"/>
      <c r="C262" s="33"/>
      <c r="D262" s="33"/>
      <c r="E262" s="33"/>
      <c r="F262" s="33"/>
      <c r="G262" s="33"/>
      <c r="H262" s="33"/>
    </row>
    <row r="263" spans="1:8" ht="15.75">
      <c r="A263" s="57"/>
      <c r="B263" s="57"/>
      <c r="C263" s="33"/>
      <c r="D263" s="33"/>
      <c r="E263" s="33"/>
      <c r="F263" s="33"/>
      <c r="G263" s="33"/>
      <c r="H263" s="33"/>
    </row>
    <row r="264" spans="1:8" ht="15.75">
      <c r="A264" s="57"/>
      <c r="B264" s="57"/>
      <c r="C264" s="33"/>
      <c r="D264" s="33"/>
      <c r="E264" s="33"/>
      <c r="F264" s="33"/>
      <c r="G264" s="33"/>
      <c r="H264" s="33"/>
    </row>
    <row r="265" spans="1:8" ht="15.75">
      <c r="A265" s="57"/>
      <c r="B265" s="57"/>
      <c r="C265" s="33"/>
      <c r="D265" s="33"/>
      <c r="E265" s="33"/>
      <c r="F265" s="33"/>
      <c r="G265" s="33"/>
      <c r="H265" s="33"/>
    </row>
    <row r="266" spans="1:8" ht="15.75">
      <c r="A266" s="57"/>
      <c r="B266" s="57"/>
      <c r="C266" s="33"/>
      <c r="D266" s="33"/>
      <c r="E266" s="33"/>
      <c r="F266" s="33"/>
      <c r="G266" s="33"/>
      <c r="H266" s="33"/>
    </row>
    <row r="267" spans="1:8" ht="15.75">
      <c r="A267" s="57"/>
      <c r="B267" s="57"/>
      <c r="C267" s="33"/>
      <c r="D267" s="33"/>
      <c r="E267" s="33"/>
      <c r="F267" s="33"/>
      <c r="G267" s="33"/>
      <c r="H267" s="33"/>
    </row>
    <row r="268" spans="1:8" ht="15.75">
      <c r="A268" s="57"/>
      <c r="B268" s="57"/>
      <c r="C268" s="33"/>
      <c r="D268" s="33"/>
      <c r="E268" s="33"/>
      <c r="F268" s="33"/>
      <c r="G268" s="33"/>
      <c r="H268" s="33"/>
    </row>
    <row r="269" spans="1:8" ht="15.75">
      <c r="A269" s="57"/>
      <c r="B269" s="57"/>
      <c r="C269" s="33"/>
      <c r="D269" s="33"/>
      <c r="E269" s="33"/>
      <c r="F269" s="33"/>
      <c r="G269" s="33"/>
      <c r="H269" s="33"/>
    </row>
    <row r="270" spans="1:8" ht="15.75">
      <c r="A270" s="57"/>
      <c r="B270" s="57"/>
      <c r="C270" s="33"/>
      <c r="D270" s="33"/>
      <c r="E270" s="33"/>
      <c r="F270" s="33"/>
      <c r="G270" s="33"/>
      <c r="H270" s="33"/>
    </row>
    <row r="271" spans="1:8" ht="15.75">
      <c r="A271" s="57"/>
      <c r="B271" s="57"/>
      <c r="C271" s="33"/>
      <c r="D271" s="33"/>
      <c r="E271" s="33"/>
      <c r="F271" s="33"/>
      <c r="G271" s="33"/>
      <c r="H271" s="33"/>
    </row>
    <row r="272" spans="1:8" ht="15.75">
      <c r="A272" s="57"/>
      <c r="B272" s="57"/>
      <c r="C272" s="33"/>
      <c r="D272" s="33"/>
      <c r="E272" s="33"/>
      <c r="F272" s="33"/>
      <c r="G272" s="33"/>
      <c r="H272" s="33"/>
    </row>
    <row r="273" spans="1:8" ht="15.75">
      <c r="A273" s="57"/>
      <c r="B273" s="57"/>
      <c r="C273" s="33"/>
      <c r="D273" s="33"/>
      <c r="E273" s="33"/>
      <c r="F273" s="33"/>
      <c r="G273" s="33"/>
      <c r="H273" s="33"/>
    </row>
    <row r="274" spans="1:8" ht="15.75">
      <c r="A274" s="57"/>
      <c r="B274" s="57"/>
      <c r="C274" s="33"/>
      <c r="D274" s="33"/>
      <c r="E274" s="33"/>
      <c r="F274" s="33"/>
      <c r="G274" s="33"/>
      <c r="H274" s="33"/>
    </row>
    <row r="275" spans="1:8" ht="15.75">
      <c r="A275" s="57"/>
      <c r="B275" s="57"/>
      <c r="C275" s="33"/>
      <c r="D275" s="33"/>
      <c r="E275" s="33"/>
      <c r="F275" s="33"/>
      <c r="G275" s="33"/>
      <c r="H275" s="33"/>
    </row>
    <row r="276" spans="1:8" ht="15.75">
      <c r="A276" s="57"/>
      <c r="B276" s="57"/>
      <c r="C276" s="33"/>
      <c r="D276" s="33"/>
      <c r="E276" s="33"/>
      <c r="F276" s="33"/>
      <c r="G276" s="33"/>
      <c r="H276" s="33"/>
    </row>
    <row r="277" spans="1:8" ht="15.75">
      <c r="A277" s="57"/>
      <c r="B277" s="57"/>
      <c r="C277" s="33"/>
      <c r="D277" s="33"/>
      <c r="E277" s="33"/>
      <c r="F277" s="33"/>
      <c r="G277" s="33"/>
      <c r="H277" s="33"/>
    </row>
    <row r="278" spans="1:8" ht="15.75">
      <c r="A278" s="57"/>
      <c r="B278" s="57"/>
      <c r="C278" s="33"/>
      <c r="D278" s="33"/>
      <c r="E278" s="33"/>
      <c r="F278" s="33"/>
      <c r="G278" s="33"/>
      <c r="H278" s="33"/>
    </row>
    <row r="279" spans="1:8" ht="15.75">
      <c r="A279" s="57"/>
      <c r="B279" s="57"/>
      <c r="C279" s="33"/>
      <c r="D279" s="33"/>
      <c r="E279" s="33"/>
      <c r="F279" s="33"/>
      <c r="G279" s="33"/>
      <c r="H279" s="33"/>
    </row>
    <row r="280" spans="1:8" ht="15.75">
      <c r="A280" s="57"/>
      <c r="B280" s="57"/>
      <c r="C280" s="33"/>
      <c r="D280" s="33"/>
      <c r="E280" s="33"/>
      <c r="F280" s="33"/>
      <c r="G280" s="33"/>
      <c r="H280" s="33"/>
    </row>
    <row r="281" spans="1:8" ht="15.75">
      <c r="A281" s="57"/>
      <c r="B281" s="57"/>
      <c r="C281" s="33"/>
      <c r="D281" s="33"/>
      <c r="E281" s="33"/>
      <c r="F281" s="33"/>
      <c r="G281" s="33"/>
      <c r="H281" s="33"/>
    </row>
    <row r="282" spans="1:8" ht="15.75">
      <c r="A282" s="57"/>
      <c r="B282" s="57"/>
      <c r="C282" s="33"/>
      <c r="D282" s="33"/>
      <c r="E282" s="33"/>
      <c r="F282" s="33"/>
      <c r="G282" s="33"/>
      <c r="H282" s="33"/>
    </row>
    <row r="283" spans="1:8" ht="15.75">
      <c r="A283" s="57"/>
      <c r="B283" s="57"/>
      <c r="C283" s="33"/>
      <c r="D283" s="33"/>
      <c r="E283" s="33"/>
      <c r="F283" s="33"/>
      <c r="G283" s="33"/>
      <c r="H283" s="33"/>
    </row>
    <row r="284" spans="1:8" ht="15.75">
      <c r="A284" s="57"/>
      <c r="B284" s="57"/>
      <c r="C284" s="33"/>
      <c r="D284" s="33"/>
      <c r="E284" s="33"/>
      <c r="F284" s="33"/>
      <c r="G284" s="33"/>
      <c r="H284" s="33"/>
    </row>
    <row r="285" spans="1:8" ht="15.75">
      <c r="A285" s="57"/>
      <c r="B285" s="57"/>
      <c r="C285" s="33"/>
      <c r="D285" s="33"/>
      <c r="E285" s="33"/>
      <c r="F285" s="33"/>
      <c r="G285" s="33"/>
      <c r="H285" s="33"/>
    </row>
    <row r="286" spans="1:8" ht="15.75">
      <c r="A286" s="57"/>
      <c r="B286" s="57"/>
      <c r="C286" s="33"/>
      <c r="D286" s="33"/>
      <c r="E286" s="33"/>
      <c r="F286" s="33"/>
      <c r="G286" s="33"/>
      <c r="H286" s="33"/>
    </row>
    <row r="287" spans="1:8" ht="15.75">
      <c r="A287" s="57"/>
      <c r="B287" s="57"/>
      <c r="C287" s="33"/>
      <c r="D287" s="33"/>
      <c r="E287" s="33"/>
      <c r="F287" s="33"/>
      <c r="G287" s="33"/>
      <c r="H287" s="33"/>
    </row>
    <row r="288" spans="1:8" ht="15.75">
      <c r="A288" s="57"/>
      <c r="B288" s="57"/>
      <c r="C288" s="33"/>
      <c r="D288" s="33"/>
      <c r="E288" s="33"/>
      <c r="F288" s="33"/>
      <c r="G288" s="33"/>
      <c r="H288" s="33"/>
    </row>
    <row r="289" spans="1:8" ht="15.75">
      <c r="A289" s="57"/>
      <c r="B289" s="57"/>
      <c r="C289" s="33"/>
      <c r="D289" s="33"/>
      <c r="E289" s="33"/>
      <c r="F289" s="33"/>
      <c r="G289" s="33"/>
      <c r="H289" s="33"/>
    </row>
    <row r="290" spans="1:8" ht="15.75">
      <c r="A290" s="57"/>
      <c r="B290" s="57"/>
      <c r="C290" s="33"/>
      <c r="D290" s="33"/>
      <c r="E290" s="33"/>
      <c r="F290" s="33"/>
      <c r="G290" s="33"/>
      <c r="H290" s="33"/>
    </row>
    <row r="291" spans="1:8" ht="15.75">
      <c r="A291" s="57"/>
      <c r="B291" s="57"/>
      <c r="C291" s="33"/>
      <c r="D291" s="33"/>
      <c r="E291" s="33"/>
      <c r="F291" s="33"/>
      <c r="G291" s="33"/>
      <c r="H291" s="33"/>
    </row>
    <row r="292" spans="1:8" ht="15.75">
      <c r="A292" s="57"/>
      <c r="B292" s="57"/>
      <c r="C292" s="33"/>
      <c r="D292" s="33"/>
      <c r="E292" s="33"/>
      <c r="F292" s="33"/>
      <c r="G292" s="33"/>
      <c r="H292" s="33"/>
    </row>
    <row r="293" spans="1:8" ht="15.75">
      <c r="A293" s="57"/>
      <c r="B293" s="57"/>
      <c r="C293" s="33"/>
      <c r="D293" s="33"/>
      <c r="E293" s="33"/>
      <c r="F293" s="33"/>
      <c r="G293" s="33"/>
      <c r="H293" s="33"/>
    </row>
    <row r="294" spans="1:8" ht="15.75">
      <c r="A294" s="57"/>
      <c r="B294" s="57"/>
      <c r="C294" s="33"/>
      <c r="D294" s="33"/>
      <c r="E294" s="33"/>
      <c r="F294" s="33"/>
      <c r="G294" s="33"/>
      <c r="H294" s="33"/>
    </row>
    <row r="295" spans="1:8" ht="15.75">
      <c r="A295" s="57"/>
      <c r="B295" s="57"/>
      <c r="C295" s="33"/>
      <c r="D295" s="33"/>
      <c r="E295" s="33"/>
      <c r="F295" s="33"/>
      <c r="G295" s="33"/>
      <c r="H295" s="33"/>
    </row>
    <row r="296" spans="1:8" ht="15.75">
      <c r="A296" s="57"/>
      <c r="B296" s="57"/>
      <c r="C296" s="33"/>
      <c r="D296" s="33"/>
      <c r="E296" s="33"/>
      <c r="F296" s="33"/>
      <c r="G296" s="33"/>
      <c r="H296" s="33"/>
    </row>
    <row r="297" spans="1:8" ht="15.75">
      <c r="A297" s="57"/>
      <c r="B297" s="57"/>
      <c r="C297" s="33"/>
      <c r="D297" s="33"/>
      <c r="E297" s="33"/>
      <c r="F297" s="33"/>
      <c r="G297" s="33"/>
      <c r="H297" s="33"/>
    </row>
    <row r="298" spans="1:8" ht="15.75">
      <c r="A298" s="57"/>
      <c r="B298" s="57"/>
      <c r="C298" s="33"/>
      <c r="D298" s="33"/>
      <c r="E298" s="33"/>
      <c r="F298" s="33"/>
      <c r="G298" s="33"/>
      <c r="H298" s="33"/>
    </row>
    <row r="299" spans="1:8" ht="15.75">
      <c r="A299" s="57"/>
      <c r="B299" s="57"/>
      <c r="C299" s="33"/>
      <c r="D299" s="33"/>
      <c r="E299" s="33"/>
      <c r="F299" s="33"/>
      <c r="G299" s="33"/>
      <c r="H299" s="33"/>
    </row>
    <row r="300" spans="1:8" ht="15.75">
      <c r="A300" s="57"/>
      <c r="B300" s="57"/>
      <c r="C300" s="33"/>
      <c r="D300" s="33"/>
      <c r="E300" s="33"/>
      <c r="F300" s="33"/>
      <c r="G300" s="33"/>
      <c r="H300" s="33"/>
    </row>
    <row r="301" spans="1:8" ht="15.75">
      <c r="A301" s="57"/>
      <c r="B301" s="57"/>
      <c r="C301" s="33"/>
      <c r="D301" s="33"/>
      <c r="E301" s="33"/>
      <c r="F301" s="33"/>
      <c r="G301" s="33"/>
      <c r="H301" s="33"/>
    </row>
    <row r="302" spans="1:8" ht="15.75">
      <c r="A302" s="57"/>
      <c r="B302" s="57"/>
      <c r="C302" s="33"/>
      <c r="D302" s="33"/>
      <c r="E302" s="33"/>
      <c r="F302" s="33"/>
      <c r="G302" s="33"/>
      <c r="H302" s="33"/>
    </row>
    <row r="303" spans="1:8" ht="15.75">
      <c r="A303" s="57"/>
      <c r="B303" s="57"/>
      <c r="C303" s="33"/>
      <c r="D303" s="33"/>
      <c r="E303" s="33"/>
      <c r="F303" s="33"/>
      <c r="G303" s="33"/>
      <c r="H303" s="33"/>
    </row>
    <row r="304" spans="1:8" ht="15.75">
      <c r="A304" s="57"/>
      <c r="B304" s="57"/>
      <c r="C304" s="33"/>
      <c r="D304" s="33"/>
      <c r="E304" s="33"/>
      <c r="F304" s="33"/>
      <c r="G304" s="33"/>
      <c r="H304" s="33"/>
    </row>
    <row r="305" spans="1:5" ht="15.75">
      <c r="A305" s="57"/>
      <c r="B305" s="57"/>
      <c r="C305" s="33"/>
      <c r="D305" s="33"/>
      <c r="E305" s="33"/>
    </row>
    <row r="306" spans="2:5" ht="15.75">
      <c r="B306" s="57"/>
      <c r="C306" s="33"/>
      <c r="D306" s="33"/>
      <c r="E306" s="33"/>
    </row>
    <row r="307" spans="2:5" ht="15.75">
      <c r="B307" s="57"/>
      <c r="C307" s="33"/>
      <c r="D307" s="33"/>
      <c r="E307" s="33"/>
    </row>
    <row r="308" spans="2:5" ht="15.75">
      <c r="B308" s="57"/>
      <c r="C308" s="33"/>
      <c r="D308" s="33"/>
      <c r="E308" s="33"/>
    </row>
    <row r="309" ht="15.75">
      <c r="E309" s="33"/>
    </row>
    <row r="310" ht="15.75">
      <c r="E310" s="33"/>
    </row>
    <row r="311" ht="15.75">
      <c r="E311" s="33"/>
    </row>
    <row r="312" ht="15.75">
      <c r="E312" s="33"/>
    </row>
  </sheetData>
  <sheetProtection/>
  <mergeCells count="158">
    <mergeCell ref="B164:I164"/>
    <mergeCell ref="C173:D173"/>
    <mergeCell ref="B159:H159"/>
    <mergeCell ref="B34:I34"/>
    <mergeCell ref="B41:I41"/>
    <mergeCell ref="B42:I42"/>
    <mergeCell ref="B47:I47"/>
    <mergeCell ref="B72:I72"/>
    <mergeCell ref="B149:H149"/>
    <mergeCell ref="B130:D130"/>
    <mergeCell ref="B220:D220"/>
    <mergeCell ref="B139:I139"/>
    <mergeCell ref="B18:I23"/>
    <mergeCell ref="B27:I27"/>
    <mergeCell ref="B35:I35"/>
    <mergeCell ref="B36:I36"/>
    <mergeCell ref="B38:I38"/>
    <mergeCell ref="B39:I39"/>
    <mergeCell ref="B25:I25"/>
    <mergeCell ref="B29:I29"/>
    <mergeCell ref="B31:I31"/>
    <mergeCell ref="B230:I230"/>
    <mergeCell ref="B224:D224"/>
    <mergeCell ref="B225:D225"/>
    <mergeCell ref="B215:D215"/>
    <mergeCell ref="B216:D216"/>
    <mergeCell ref="B227:I227"/>
    <mergeCell ref="B223:D223"/>
    <mergeCell ref="B222:D222"/>
    <mergeCell ref="F143:G143"/>
    <mergeCell ref="B219:D219"/>
    <mergeCell ref="C105:D105"/>
    <mergeCell ref="B109:H109"/>
    <mergeCell ref="B196:E196"/>
    <mergeCell ref="B211:D211"/>
    <mergeCell ref="B212:D212"/>
    <mergeCell ref="B218:D218"/>
    <mergeCell ref="B217:E217"/>
    <mergeCell ref="B213:D213"/>
    <mergeCell ref="B124:H124"/>
    <mergeCell ref="B204:F204"/>
    <mergeCell ref="B166:C166"/>
    <mergeCell ref="C185:E185"/>
    <mergeCell ref="B133:D133"/>
    <mergeCell ref="B118:H118"/>
    <mergeCell ref="B163:H163"/>
    <mergeCell ref="B154:C154"/>
    <mergeCell ref="B155:C155"/>
    <mergeCell ref="B150:H150"/>
    <mergeCell ref="D143:E143"/>
    <mergeCell ref="C114:D114"/>
    <mergeCell ref="C115:D115"/>
    <mergeCell ref="C112:D112"/>
    <mergeCell ref="B119:I119"/>
    <mergeCell ref="B120:I120"/>
    <mergeCell ref="B126:D126"/>
    <mergeCell ref="C113:D113"/>
    <mergeCell ref="B116:I116"/>
    <mergeCell ref="B239:D239"/>
    <mergeCell ref="B198:C198"/>
    <mergeCell ref="B200:E200"/>
    <mergeCell ref="B202:C202"/>
    <mergeCell ref="B229:D229"/>
    <mergeCell ref="C176:E176"/>
    <mergeCell ref="B191:F191"/>
    <mergeCell ref="B197:C197"/>
    <mergeCell ref="B221:D221"/>
    <mergeCell ref="B214:E214"/>
    <mergeCell ref="B234:D234"/>
    <mergeCell ref="B122:H122"/>
    <mergeCell ref="B136:H136"/>
    <mergeCell ref="B137:I137"/>
    <mergeCell ref="C175:E175"/>
    <mergeCell ref="C183:E183"/>
    <mergeCell ref="B131:C131"/>
    <mergeCell ref="B132:C132"/>
    <mergeCell ref="B143:C143"/>
    <mergeCell ref="H143:I143"/>
    <mergeCell ref="B45:I45"/>
    <mergeCell ref="F82:G82"/>
    <mergeCell ref="H82:I82"/>
    <mergeCell ref="D82:E82"/>
    <mergeCell ref="B92:H92"/>
    <mergeCell ref="D81:E81"/>
    <mergeCell ref="F81:G81"/>
    <mergeCell ref="B89:H89"/>
    <mergeCell ref="B90:I90"/>
    <mergeCell ref="B84:C84"/>
    <mergeCell ref="B14:I14"/>
    <mergeCell ref="B50:H50"/>
    <mergeCell ref="B17:I17"/>
    <mergeCell ref="B53:H53"/>
    <mergeCell ref="C58:H58"/>
    <mergeCell ref="B54:I54"/>
    <mergeCell ref="B32:I32"/>
    <mergeCell ref="B56:H56"/>
    <mergeCell ref="B49:H49"/>
    <mergeCell ref="B44:I44"/>
    <mergeCell ref="B61:I61"/>
    <mergeCell ref="B63:C63"/>
    <mergeCell ref="B64:C64"/>
    <mergeCell ref="B67:I67"/>
    <mergeCell ref="A8:I8"/>
    <mergeCell ref="A9:I9"/>
    <mergeCell ref="A10:I10"/>
    <mergeCell ref="A11:I11"/>
    <mergeCell ref="C12:H12"/>
    <mergeCell ref="B15:I15"/>
    <mergeCell ref="F145:G145"/>
    <mergeCell ref="H145:I145"/>
    <mergeCell ref="G110:H111"/>
    <mergeCell ref="C102:D102"/>
    <mergeCell ref="B16:I16"/>
    <mergeCell ref="B57:H57"/>
    <mergeCell ref="B75:H75"/>
    <mergeCell ref="F80:G80"/>
    <mergeCell ref="B60:H60"/>
    <mergeCell ref="B71:H71"/>
    <mergeCell ref="B77:I77"/>
    <mergeCell ref="G101:H102"/>
    <mergeCell ref="B83:C83"/>
    <mergeCell ref="B93:I93"/>
    <mergeCell ref="H81:I81"/>
    <mergeCell ref="B160:I160"/>
    <mergeCell ref="B134:I134"/>
    <mergeCell ref="H80:K80"/>
    <mergeCell ref="J82:K82"/>
    <mergeCell ref="J81:K81"/>
    <mergeCell ref="C103:D103"/>
    <mergeCell ref="B78:I78"/>
    <mergeCell ref="B79:H79"/>
    <mergeCell ref="B140:I140"/>
    <mergeCell ref="D80:E80"/>
    <mergeCell ref="B95:E95"/>
    <mergeCell ref="C111:D111"/>
    <mergeCell ref="B85:C85"/>
    <mergeCell ref="C101:D101"/>
    <mergeCell ref="C106:D106"/>
    <mergeCell ref="H144:I144"/>
    <mergeCell ref="B145:C145"/>
    <mergeCell ref="B100:H100"/>
    <mergeCell ref="B142:C142"/>
    <mergeCell ref="D142:E142"/>
    <mergeCell ref="F142:G142"/>
    <mergeCell ref="H142:I142"/>
    <mergeCell ref="C110:D110"/>
    <mergeCell ref="B121:H121"/>
    <mergeCell ref="C104:D104"/>
    <mergeCell ref="B76:I76"/>
    <mergeCell ref="D145:E145"/>
    <mergeCell ref="B107:I107"/>
    <mergeCell ref="B146:C146"/>
    <mergeCell ref="D146:E146"/>
    <mergeCell ref="F146:G146"/>
    <mergeCell ref="H146:I146"/>
    <mergeCell ref="B144:C144"/>
    <mergeCell ref="D144:E144"/>
    <mergeCell ref="F144:G144"/>
  </mergeCells>
  <printOptions/>
  <pageMargins left="0.6299212598425197" right="0.3937007874015748" top="0.5905511811023623" bottom="0.35433070866141736" header="0.3937007874015748" footer="0.1968503937007874"/>
  <pageSetup cellComments="asDisplayed" fitToHeight="4" horizontalDpi="600" verticalDpi="600" orientation="portrait" scale="59" r:id="rId2"/>
  <headerFooter alignWithMargins="0">
    <oddFooter>&amp;CPage &amp;P of &amp;N</oddFooter>
  </headerFooter>
  <rowBreaks count="4" manualBreakCount="4">
    <brk id="54" max="10" man="1"/>
    <brk id="97" max="10" man="1"/>
    <brk id="148" max="10" man="1"/>
    <brk id="190"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Azihanidzan bin Abd Manan</cp:lastModifiedBy>
  <cp:lastPrinted>2016-11-10T07:28:16Z</cp:lastPrinted>
  <dcterms:created xsi:type="dcterms:W3CDTF">2002-11-14T19:07:56Z</dcterms:created>
  <dcterms:modified xsi:type="dcterms:W3CDTF">2016-11-21T09:15:08Z</dcterms:modified>
  <cp:category/>
  <cp:version/>
  <cp:contentType/>
  <cp:contentStatus/>
</cp:coreProperties>
</file>